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66925"/>
  <mc:AlternateContent xmlns:mc="http://schemas.openxmlformats.org/markup-compatibility/2006">
    <mc:Choice Requires="x15">
      <x15ac:absPath xmlns:x15ac="http://schemas.microsoft.com/office/spreadsheetml/2010/11/ac" url="G:\Transparencia\2024 Listados contratos y convenios\"/>
    </mc:Choice>
  </mc:AlternateContent>
  <xr:revisionPtr revIDLastSave="0" documentId="13_ncr:1_{7F3DA384-6745-451D-B1FF-BA4FD4A76358}" xr6:coauthVersionLast="47" xr6:coauthVersionMax="47" xr10:uidLastSave="{00000000-0000-0000-0000-000000000000}"/>
  <bookViews>
    <workbookView xWindow="-120" yWindow="-120" windowWidth="29040" windowHeight="15720" xr2:uid="{68AC13F5-FA59-42A2-A31C-78E878F2CDDB}"/>
  </bookViews>
  <sheets>
    <sheet name="CONTRATOS" sheetId="1" r:id="rId1"/>
    <sheet name="CONVENIOS" sheetId="4" r:id="rId2"/>
  </sheets>
  <definedNames>
    <definedName name="_xlnm._FilterDatabase" localSheetId="0" hidden="1">CONTRATOS!$A$1:$U$53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 i="1" l="1"/>
  <c r="U3" i="1"/>
  <c r="U4" i="1"/>
  <c r="U2" i="1"/>
  <c r="K16" i="1" l="1"/>
  <c r="K15" i="1"/>
  <c r="K10" i="1"/>
  <c r="U10" i="1"/>
  <c r="U12" i="1"/>
  <c r="K12" i="1"/>
  <c r="U14" i="1"/>
  <c r="K8" i="1"/>
  <c r="U8" i="1"/>
  <c r="K11" i="1"/>
  <c r="K7" i="1"/>
  <c r="K6" i="1"/>
  <c r="K9" i="1"/>
  <c r="K13" i="1"/>
  <c r="T24" i="1"/>
  <c r="U24" i="1" s="1"/>
  <c r="K24" i="1"/>
  <c r="T30" i="1"/>
  <c r="U30" i="1" s="1"/>
  <c r="K30" i="1"/>
  <c r="T28" i="1"/>
  <c r="U28" i="1" s="1"/>
  <c r="K28" i="1"/>
  <c r="T33" i="1"/>
  <c r="U33" i="1" s="1"/>
  <c r="K33" i="1"/>
  <c r="T47" i="1"/>
  <c r="U47" i="1" s="1"/>
  <c r="K47" i="1"/>
  <c r="T53" i="1"/>
  <c r="U53" i="1" s="1"/>
  <c r="K53" i="1"/>
  <c r="R55" i="1"/>
  <c r="T55" i="1" s="1"/>
  <c r="U55" i="1" s="1"/>
  <c r="K55" i="1"/>
  <c r="E12" i="4"/>
  <c r="R61" i="1"/>
  <c r="T61" i="1" s="1"/>
  <c r="U61" i="1" s="1"/>
  <c r="R69" i="1"/>
  <c r="T69" i="1" s="1"/>
  <c r="U69" i="1" s="1"/>
  <c r="R78" i="1"/>
  <c r="T78" i="1" s="1"/>
  <c r="U78" i="1" s="1"/>
  <c r="R83" i="1"/>
  <c r="T83" i="1" s="1"/>
  <c r="U83" i="1" s="1"/>
  <c r="R85" i="1"/>
  <c r="T85" i="1" s="1"/>
  <c r="U85" i="1" s="1"/>
  <c r="R90" i="1"/>
  <c r="T90" i="1" s="1"/>
  <c r="U90" i="1" s="1"/>
  <c r="R95" i="1"/>
  <c r="T95" i="1" s="1"/>
  <c r="U95" i="1" s="1"/>
  <c r="R94" i="1"/>
  <c r="T94" i="1" s="1"/>
  <c r="U94" i="1" s="1"/>
  <c r="R96" i="1"/>
  <c r="T96" i="1" s="1"/>
  <c r="U96" i="1" s="1"/>
  <c r="R72" i="1"/>
  <c r="T72" i="1" s="1"/>
  <c r="U72" i="1" s="1"/>
  <c r="R62" i="1"/>
  <c r="T62" i="1" s="1"/>
  <c r="U62" i="1" s="1"/>
  <c r="R67" i="1"/>
  <c r="T67" i="1" s="1"/>
  <c r="U67" i="1" s="1"/>
  <c r="R64" i="1"/>
  <c r="T64" i="1" s="1"/>
  <c r="U64" i="1" s="1"/>
  <c r="R66" i="1"/>
  <c r="T66" i="1" s="1"/>
  <c r="U66" i="1" s="1"/>
  <c r="R63" i="1"/>
  <c r="T63" i="1" s="1"/>
  <c r="U63" i="1" s="1"/>
  <c r="R68" i="1"/>
  <c r="R70" i="1"/>
  <c r="R73" i="1"/>
  <c r="T73" i="1" s="1"/>
  <c r="U73" i="1" s="1"/>
  <c r="R71" i="1"/>
  <c r="T71" i="1" s="1"/>
  <c r="U71" i="1" s="1"/>
  <c r="R74" i="1"/>
  <c r="T74" i="1" s="1"/>
  <c r="U74" i="1" s="1"/>
  <c r="T76" i="1"/>
  <c r="U76" i="1" s="1"/>
  <c r="R76" i="1"/>
  <c r="T87" i="1"/>
  <c r="U87" i="1" s="1"/>
  <c r="R87" i="1"/>
  <c r="T79" i="1"/>
  <c r="U79" i="1" s="1"/>
  <c r="R79" i="1"/>
  <c r="T75" i="1"/>
  <c r="U75" i="1" s="1"/>
  <c r="R75" i="1"/>
  <c r="R82" i="1"/>
  <c r="T82" i="1" s="1"/>
  <c r="U82" i="1" s="1"/>
  <c r="R84" i="1"/>
  <c r="T84" i="1" s="1"/>
  <c r="U84" i="1" s="1"/>
  <c r="R81" i="1"/>
  <c r="T81" i="1" s="1"/>
  <c r="U81" i="1" s="1"/>
  <c r="R86" i="1"/>
  <c r="T86" i="1" s="1"/>
  <c r="U86" i="1" s="1"/>
  <c r="R89" i="1"/>
  <c r="T89" i="1" s="1"/>
  <c r="U89" i="1" s="1"/>
  <c r="T88" i="1"/>
  <c r="U88" i="1" s="1"/>
  <c r="R93" i="1"/>
  <c r="T93" i="1" s="1"/>
  <c r="U93" i="1" s="1"/>
  <c r="R80" i="1"/>
  <c r="T80" i="1" s="1"/>
  <c r="U80" i="1" s="1"/>
  <c r="R99" i="1"/>
  <c r="T99" i="1" s="1"/>
  <c r="U99" i="1" s="1"/>
  <c r="R77" i="1"/>
  <c r="T77" i="1" s="1"/>
  <c r="U77" i="1" s="1"/>
  <c r="T92" i="1"/>
  <c r="U92" i="1" s="1"/>
  <c r="T91" i="1"/>
  <c r="U91" i="1" s="1"/>
  <c r="R98" i="1"/>
  <c r="T98" i="1" s="1"/>
  <c r="U98" i="1" s="1"/>
  <c r="R97" i="1"/>
  <c r="T97" i="1" s="1"/>
  <c r="U97" i="1" s="1"/>
  <c r="R65" i="1"/>
  <c r="U65" i="1" s="1"/>
  <c r="J23" i="1" l="1"/>
  <c r="K23" i="1" s="1"/>
  <c r="K34" i="1"/>
  <c r="R58" i="1"/>
  <c r="T58" i="1" s="1"/>
  <c r="U58" i="1" s="1"/>
  <c r="K46" i="1"/>
  <c r="K57" i="1"/>
  <c r="K56" i="1"/>
  <c r="K54" i="1"/>
  <c r="K49" i="1"/>
  <c r="K43" i="1"/>
  <c r="K51" i="1"/>
  <c r="K50" i="1"/>
  <c r="K48" i="1"/>
  <c r="K41" i="1"/>
  <c r="K44" i="1"/>
  <c r="K40" i="1"/>
  <c r="K32" i="1"/>
  <c r="K45" i="1"/>
  <c r="K42" i="1"/>
  <c r="K29" i="1"/>
  <c r="K39" i="1"/>
  <c r="K38" i="1"/>
  <c r="K36" i="1"/>
  <c r="K58" i="1"/>
  <c r="K37" i="1"/>
  <c r="K60" i="1"/>
  <c r="K35" i="1"/>
  <c r="K31" i="1"/>
  <c r="K27" i="1"/>
  <c r="K26" i="1"/>
  <c r="K22" i="1"/>
  <c r="K21" i="1"/>
  <c r="K52" i="1"/>
  <c r="K17" i="1"/>
  <c r="K19" i="1"/>
  <c r="K25" i="1"/>
  <c r="K20" i="1"/>
  <c r="K18" i="1"/>
  <c r="K59" i="1"/>
  <c r="R46" i="1"/>
  <c r="T46" i="1" s="1"/>
  <c r="U46" i="1" s="1"/>
  <c r="R57" i="1"/>
  <c r="T57" i="1" s="1"/>
  <c r="U57" i="1" s="1"/>
  <c r="R56" i="1"/>
  <c r="T56" i="1" s="1"/>
  <c r="U56" i="1" s="1"/>
  <c r="R54" i="1"/>
  <c r="T54" i="1" s="1"/>
  <c r="U54" i="1" s="1"/>
  <c r="R49" i="1"/>
  <c r="T49" i="1" s="1"/>
  <c r="U49" i="1" s="1"/>
  <c r="R43" i="1"/>
  <c r="T43" i="1" s="1"/>
  <c r="U43" i="1" s="1"/>
  <c r="R51" i="1"/>
  <c r="T51" i="1" s="1"/>
  <c r="U51" i="1" s="1"/>
  <c r="R50" i="1"/>
  <c r="T50" i="1" s="1"/>
  <c r="U50" i="1" s="1"/>
  <c r="R48" i="1"/>
  <c r="T48" i="1" s="1"/>
  <c r="U48" i="1" s="1"/>
  <c r="R41" i="1"/>
  <c r="T41" i="1" s="1"/>
  <c r="U41" i="1" s="1"/>
  <c r="R44" i="1"/>
  <c r="T44" i="1" s="1"/>
  <c r="U44" i="1" s="1"/>
  <c r="R40" i="1"/>
  <c r="T40" i="1" s="1"/>
  <c r="U40" i="1" s="1"/>
  <c r="R32" i="1"/>
  <c r="T32" i="1" s="1"/>
  <c r="U32" i="1" s="1"/>
  <c r="R45" i="1"/>
  <c r="T45" i="1" s="1"/>
  <c r="U45" i="1" s="1"/>
  <c r="R42" i="1"/>
  <c r="T42" i="1" s="1"/>
  <c r="U42" i="1" s="1"/>
  <c r="R29" i="1"/>
  <c r="T29" i="1" s="1"/>
  <c r="U29" i="1" s="1"/>
  <c r="R39" i="1"/>
  <c r="T39" i="1" s="1"/>
  <c r="U39" i="1" s="1"/>
  <c r="R38" i="1"/>
  <c r="T38" i="1" s="1"/>
  <c r="U38" i="1" s="1"/>
  <c r="R36" i="1"/>
  <c r="T36" i="1" s="1"/>
  <c r="U36" i="1" s="1"/>
  <c r="R37" i="1"/>
  <c r="T37" i="1" s="1"/>
  <c r="U37" i="1" s="1"/>
  <c r="R60" i="1"/>
  <c r="T60" i="1" s="1"/>
  <c r="U60" i="1" s="1"/>
  <c r="R35" i="1"/>
  <c r="T35" i="1" s="1"/>
  <c r="U35" i="1" s="1"/>
  <c r="R34" i="1"/>
  <c r="T34" i="1" s="1"/>
  <c r="U34" i="1" s="1"/>
  <c r="R31" i="1"/>
  <c r="T31" i="1" s="1"/>
  <c r="U31" i="1" s="1"/>
  <c r="R27" i="1"/>
  <c r="T27" i="1" s="1"/>
  <c r="U27" i="1" s="1"/>
  <c r="R26" i="1"/>
  <c r="T26" i="1" s="1"/>
  <c r="U26" i="1" s="1"/>
  <c r="R22" i="1"/>
  <c r="T22" i="1" s="1"/>
  <c r="U22" i="1" s="1"/>
  <c r="R21" i="1"/>
  <c r="T21" i="1" s="1"/>
  <c r="U21" i="1" s="1"/>
  <c r="R23" i="1"/>
  <c r="T23" i="1" s="1"/>
  <c r="U23" i="1" s="1"/>
  <c r="R52" i="1"/>
  <c r="T52" i="1" s="1"/>
  <c r="U52" i="1" s="1"/>
  <c r="R17" i="1"/>
  <c r="T17" i="1" s="1"/>
  <c r="U17" i="1" s="1"/>
  <c r="R19" i="1"/>
  <c r="T19" i="1" s="1"/>
  <c r="U19" i="1" s="1"/>
  <c r="R25" i="1"/>
  <c r="R20" i="1"/>
  <c r="T20" i="1" s="1"/>
  <c r="U20" i="1" s="1"/>
  <c r="R18" i="1"/>
  <c r="T18" i="1" s="1"/>
  <c r="U18" i="1" s="1"/>
  <c r="R59" i="1"/>
  <c r="T59" i="1" s="1"/>
  <c r="U59" i="1" s="1"/>
  <c r="T25" i="1" l="1"/>
  <c r="U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Redondo Mazadiego, David</author>
  </authors>
  <commentList>
    <comment ref="I1" authorId="0" shapeId="0" xr:uid="{673AE0E0-5805-42FC-B143-84EA5899FD2E}">
      <text>
        <r>
          <rPr>
            <b/>
            <sz val="9"/>
            <color indexed="81"/>
            <rFont val="Tahoma"/>
            <charset val="1"/>
          </rPr>
          <t>Redondo Mazadiego, David:</t>
        </r>
        <r>
          <rPr>
            <sz val="9"/>
            <color indexed="81"/>
            <rFont val="Tahoma"/>
            <charset val="1"/>
          </rPr>
          <t xml:space="preserve">
Coincide con el importe adjudicacion SIN IVA si  el contrato es de 1 año de duracion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Redondo Mazadiego, David</author>
  </authors>
  <commentList>
    <comment ref="E5" authorId="0" shapeId="0" xr:uid="{24953120-828A-4EE2-A5E1-34A905899AE5}">
      <text>
        <r>
          <rPr>
            <b/>
            <sz val="9"/>
            <color indexed="81"/>
            <rFont val="Tahoma"/>
            <family val="2"/>
          </rPr>
          <t>Redondo Mazadiego, David:</t>
        </r>
        <r>
          <rPr>
            <sz val="9"/>
            <color indexed="81"/>
            <rFont val="Tahoma"/>
            <family val="2"/>
          </rPr>
          <t xml:space="preserve">
20.000 FICO
20.000 FEF
</t>
        </r>
      </text>
    </comment>
    <comment ref="E7" authorId="0" shapeId="0" xr:uid="{55F0A92C-D479-4B63-A331-7B4A318A3998}">
      <text>
        <r>
          <rPr>
            <b/>
            <sz val="9"/>
            <color indexed="81"/>
            <rFont val="Tahoma"/>
            <family val="2"/>
          </rPr>
          <t>Redondo Mazadiego, David:</t>
        </r>
        <r>
          <rPr>
            <sz val="9"/>
            <color indexed="81"/>
            <rFont val="Tahoma"/>
            <family val="2"/>
          </rPr>
          <t xml:space="preserve">
IVA INCLUIDO
</t>
        </r>
      </text>
    </comment>
    <comment ref="E8" authorId="0" shapeId="0" xr:uid="{6BDB45E9-3D0E-42CB-9CCB-600100DB7B1E}">
      <text>
        <r>
          <rPr>
            <b/>
            <sz val="9"/>
            <color indexed="81"/>
            <rFont val="Tahoma"/>
            <family val="2"/>
          </rPr>
          <t>Redondo Mazadiego, David:</t>
        </r>
        <r>
          <rPr>
            <sz val="9"/>
            <color indexed="81"/>
            <rFont val="Tahoma"/>
            <family val="2"/>
          </rPr>
          <t xml:space="preserve">
4 clausula
</t>
        </r>
      </text>
    </comment>
    <comment ref="D9" authorId="0" shapeId="0" xr:uid="{0162EC2F-B9C2-4C04-A007-55CFDCD8B362}">
      <text>
        <r>
          <rPr>
            <b/>
            <sz val="9"/>
            <color indexed="81"/>
            <rFont val="Tahoma"/>
            <family val="2"/>
          </rPr>
          <t>Redondo Mazadiego, David:</t>
        </r>
        <r>
          <rPr>
            <sz val="9"/>
            <color indexed="81"/>
            <rFont val="Tahoma"/>
            <family val="2"/>
          </rPr>
          <t xml:space="preserve">
60.000 1 año€
60.000 2 año
IVA INCLUIDO
</t>
        </r>
      </text>
    </comment>
    <comment ref="E10" authorId="0" shapeId="0" xr:uid="{71C6A7B2-AF5D-4BAF-B0D9-F7A585B7ADC6}">
      <text>
        <r>
          <rPr>
            <b/>
            <sz val="9"/>
            <color indexed="81"/>
            <rFont val="Tahoma"/>
            <family val="2"/>
          </rPr>
          <t>Redondo Mazadiego, David:</t>
        </r>
        <r>
          <rPr>
            <sz val="9"/>
            <color indexed="81"/>
            <rFont val="Tahoma"/>
            <family val="2"/>
          </rPr>
          <t xml:space="preserve">
Fundacion ICO soporte hasta maximo 44.500€</t>
        </r>
      </text>
    </comment>
  </commentList>
</comments>
</file>

<file path=xl/sharedStrings.xml><?xml version="1.0" encoding="utf-8"?>
<sst xmlns="http://schemas.openxmlformats.org/spreadsheetml/2006/main" count="840" uniqueCount="442">
  <si>
    <t>Nº de Orden</t>
  </si>
  <si>
    <t>Nª Referencia Contrato</t>
  </si>
  <si>
    <t>Legislación</t>
  </si>
  <si>
    <t>Fecha de Adjudicación</t>
  </si>
  <si>
    <t>Fecha Formalización</t>
  </si>
  <si>
    <t>Forma de Tramitación</t>
  </si>
  <si>
    <t>Tipo 
Contrato</t>
  </si>
  <si>
    <t>Nº Lotes</t>
  </si>
  <si>
    <t>Valor Estimado del Contrato</t>
  </si>
  <si>
    <t>Importe adjudicación (SIN IVA )</t>
  </si>
  <si>
    <t>Impuestos</t>
  </si>
  <si>
    <t>Importe adjudicación (CON IVA )</t>
  </si>
  <si>
    <t>Objeto del Contrato</t>
  </si>
  <si>
    <t>S.A.R.A</t>
  </si>
  <si>
    <t>Procedimiento Adjudicacion</t>
  </si>
  <si>
    <t>Adjudicatario 
(Razón Social)</t>
  </si>
  <si>
    <t>NIF Adjudicatario</t>
  </si>
  <si>
    <t xml:space="preserve">Inicio </t>
  </si>
  <si>
    <t>Término</t>
  </si>
  <si>
    <t>Plazo de ejecución</t>
  </si>
  <si>
    <t>Meses</t>
  </si>
  <si>
    <t>NSP01/2023</t>
  </si>
  <si>
    <t>NSP02/2023</t>
  </si>
  <si>
    <t>NSP03/2023</t>
  </si>
  <si>
    <t>NSP04/2023</t>
  </si>
  <si>
    <t>NSP05/2023</t>
  </si>
  <si>
    <t>NSP06/2023</t>
  </si>
  <si>
    <t>07/2023</t>
  </si>
  <si>
    <t>NSP09/2023</t>
  </si>
  <si>
    <t>NSP08/2023</t>
  </si>
  <si>
    <t>NSP10/2023</t>
  </si>
  <si>
    <t>NSP11/2023</t>
  </si>
  <si>
    <t>12/2023</t>
  </si>
  <si>
    <t>13/2023</t>
  </si>
  <si>
    <t>16/2023</t>
  </si>
  <si>
    <t>NSP17/2023</t>
  </si>
  <si>
    <t>NSP18/2023</t>
  </si>
  <si>
    <t>19/2023</t>
  </si>
  <si>
    <t>NSP21/2023</t>
  </si>
  <si>
    <t>NSP22/2023</t>
  </si>
  <si>
    <t>NSP23/2023</t>
  </si>
  <si>
    <t>NSP24/2023</t>
  </si>
  <si>
    <t>NSP25/2023</t>
  </si>
  <si>
    <t>NSP26/2023</t>
  </si>
  <si>
    <t>NSP27/2023</t>
  </si>
  <si>
    <t>NSP28/2023</t>
  </si>
  <si>
    <t>NSP29/2023</t>
  </si>
  <si>
    <t>30/2023</t>
  </si>
  <si>
    <t>NSP31/2023</t>
  </si>
  <si>
    <t>NSP32/2023</t>
  </si>
  <si>
    <t>NSP33/2023</t>
  </si>
  <si>
    <t>34/2023</t>
  </si>
  <si>
    <t>35/2023</t>
  </si>
  <si>
    <t>NSP36/2023</t>
  </si>
  <si>
    <t>37/2023</t>
  </si>
  <si>
    <t>38/2023</t>
  </si>
  <si>
    <t>24/2022</t>
  </si>
  <si>
    <t>25/2022</t>
  </si>
  <si>
    <t>Ordinaria</t>
  </si>
  <si>
    <t>NO</t>
  </si>
  <si>
    <t>Red Española del Pacto Mundial de Naciones Unidas</t>
  </si>
  <si>
    <t>G84236371</t>
  </si>
  <si>
    <t>Ley 9/2017</t>
  </si>
  <si>
    <t>M01/2023</t>
  </si>
  <si>
    <t>Ampliación, actualización y apertura al público de una segunda edición del MOOC "PYMES ante la economía circular. Herramientas clave para su transición"</t>
  </si>
  <si>
    <t>Eva Pardo Herrasti</t>
  </si>
  <si>
    <t>02649210R</t>
  </si>
  <si>
    <t>Producción de la tercera temporada del podcast "Como suena un edificio"</t>
  </si>
  <si>
    <t>Yes We Cast S.L.</t>
  </si>
  <si>
    <t>B88088638</t>
  </si>
  <si>
    <t>Realización de la tercera edición del catálogo de la exposición "Fernando Higueras. Desde el origen".</t>
  </si>
  <si>
    <t>SODA COMUNICACIÓN S.L.</t>
  </si>
  <si>
    <t>B83669457</t>
  </si>
  <si>
    <t xml:space="preserve">Ejecución de programa Empower Parents </t>
  </si>
  <si>
    <t>Asociación Empower Parents (EMPOWER)</t>
  </si>
  <si>
    <t>G01708064</t>
  </si>
  <si>
    <t>Distribución de la tercera edición del catálogo de la exposición "Fernando Higueras. Desde el origen".</t>
  </si>
  <si>
    <t>Ediciones Asimétricas S.L.</t>
  </si>
  <si>
    <t>B85209138</t>
  </si>
  <si>
    <t>Audiovisuales Exposición "Habitar el agua"</t>
  </si>
  <si>
    <t>TOMA 24 PRODUCCIONES</t>
  </si>
  <si>
    <t>B82616640</t>
  </si>
  <si>
    <t>Contratación Central de medios para la difusión de las campañas de publicidad y acciones publicitarias de la Fundación ICO</t>
  </si>
  <si>
    <t>THE LAB MEDIA AND ADVERTISING SL</t>
  </si>
  <si>
    <t>B86269925</t>
  </si>
  <si>
    <t>Realización de la exposición "Bleda y Rosa"</t>
  </si>
  <si>
    <t>Bleda y Rosa, C.B.</t>
  </si>
  <si>
    <t>E98501638</t>
  </si>
  <si>
    <t>Patrocinio de la XXVI edición del festival PhotoEspaña</t>
  </si>
  <si>
    <t>Comisariado de la exposición "Bleda y Rosa"</t>
  </si>
  <si>
    <t>La Fábrica Gestión Más Cultura, S.L.</t>
  </si>
  <si>
    <t>B82627549</t>
  </si>
  <si>
    <t>Marta Dahó Masdemont</t>
  </si>
  <si>
    <t>43695007K</t>
  </si>
  <si>
    <t>Contratación servicios de montaje y desmontaje exposición Bleda y Rosa</t>
  </si>
  <si>
    <t>SIT PROYECTOS, DISEÑO Y CONSERVACIÓN SL</t>
  </si>
  <si>
    <t>B81027724</t>
  </si>
  <si>
    <t>Servicio de iluminación de las exposiciones temporales del Museo ICO</t>
  </si>
  <si>
    <t>INTERVENTO 2 SL</t>
  </si>
  <si>
    <t>B80690910</t>
  </si>
  <si>
    <t>DE 813 348 482</t>
  </si>
  <si>
    <t>Servicio de tareas propias del servicio de Contabilidad y administración de la Fundación</t>
  </si>
  <si>
    <t>Servicios Generales de Gestión S.L.U.</t>
  </si>
  <si>
    <t>B83504761</t>
  </si>
  <si>
    <t>Montaje de los medios audiovisuales para la proyección de obra en la exposición "Bleda y Rosa"</t>
  </si>
  <si>
    <t>Miragroup 03 S.L.</t>
  </si>
  <si>
    <t>B63121792</t>
  </si>
  <si>
    <t xml:space="preserve">Edición catálago de la exposición Balkhrihna Doshi: Architecture for the people </t>
  </si>
  <si>
    <t>B82627548</t>
  </si>
  <si>
    <t>Contratación del servicio dev organización, diseño, desarrollo y ejecución de las actividades educativas del Museo ICO</t>
  </si>
  <si>
    <t>SOCIEDAD LIMITADA</t>
  </si>
  <si>
    <t>B87866505</t>
  </si>
  <si>
    <t>Patrocinio del VIII Encuentro de Empresas Multilatinas</t>
  </si>
  <si>
    <t>Fundación Iberoamericana Empresarial (FIE)</t>
  </si>
  <si>
    <t>G86788486</t>
  </si>
  <si>
    <t>Patrocinio del acto de representación del nº2 de los cuadernos de finanzas sostenibles y economía circular en la UIMP</t>
  </si>
  <si>
    <t>Universidad Internacional Menéndez Pelayo</t>
  </si>
  <si>
    <t>Q2818022B</t>
  </si>
  <si>
    <t>Patrocinio de la tercera edición del BARQ-International Film Festival Barcelona</t>
  </si>
  <si>
    <t>NIHAO FILMS</t>
  </si>
  <si>
    <t>J65802936</t>
  </si>
  <si>
    <t>Realización del comisariado y el diseño expositivo de la exposición "Habitar el agua. La colonización en la España del SXX"</t>
  </si>
  <si>
    <t>ANA BELÉN AMADO PAZOS</t>
  </si>
  <si>
    <t>32676658Y</t>
  </si>
  <si>
    <t>Servicio de grabaciones y animaciones para el "Curso de fomración en educación financiera para profesorado de primaria".</t>
  </si>
  <si>
    <t>MANUAL SCCL</t>
  </si>
  <si>
    <t>F62133160</t>
  </si>
  <si>
    <t>ANDRÉS PATIÑO EIRÍN</t>
  </si>
  <si>
    <t>Patrocinio de la “2nd EIBA EU CatChain Summer School Innovation and Catching-Up Along the Global Value Chains: Research Methods and New Approaches in International Business”</t>
  </si>
  <si>
    <t>Universidad Internacional Menéndez Pelayo, O.A. (UIMP)</t>
  </si>
  <si>
    <t>Contratación del servicio de montaje y desmontaje de la exposición Balkrishna Doshi. Arquitectura para todos.</t>
  </si>
  <si>
    <t>Intervento 2 S.L.</t>
  </si>
  <si>
    <t>Elaboración de un informe de diagnóstico del impacto de la economía circular en el sector de la construcción.</t>
  </si>
  <si>
    <t>Analistas Financieros Internacionles (AFI)</t>
  </si>
  <si>
    <t>A78603206</t>
  </si>
  <si>
    <t>Contrato para la edición del catálogo de la exposición "Habitar el agua"</t>
  </si>
  <si>
    <t>Contrato de patrocinio del Programa de jornadas y encuentros para empresas del ecosistema de la Iniciativa CRE100DO</t>
  </si>
  <si>
    <t>Fundación CRE100DO</t>
  </si>
  <si>
    <t>G88175120</t>
  </si>
  <si>
    <t xml:space="preserve">Diseño, desarrollo y ejecución de un proyecto educativo de fomento de la economía circular para alumnos de educación primaria </t>
  </si>
  <si>
    <t>Natur del Siglo XXI</t>
  </si>
  <si>
    <t>B82052119</t>
  </si>
  <si>
    <t>Itinerancia de la exposición "Iwan Baan: Moments in Architecture".</t>
  </si>
  <si>
    <t>Vitra Design Stiftung gGmbH (Vitra Design Museum)</t>
  </si>
  <si>
    <t xml:space="preserve">TALLER IMPAR SL </t>
  </si>
  <si>
    <t>B87010344</t>
  </si>
  <si>
    <t>Producción y montaje de obra fotográfica para la exposición "Habitar el agua. La colonización en la España del siglo XX"</t>
  </si>
  <si>
    <t>Jornadas de sensibilización empresarial en materia de finanzas sostenibles</t>
  </si>
  <si>
    <t>CÁMARA DE COMERCIO DE ESPAÑA</t>
  </si>
  <si>
    <t>Q2802216H</t>
  </si>
  <si>
    <t>Servicio de diseño, producción y distribución de la programación anual del pódcast "Como suena un edificio"</t>
  </si>
  <si>
    <t>Servicio de auditoría de cuentas anuales abreviadas de la Fundación ICO</t>
  </si>
  <si>
    <t>A hombros de gigantes: Debates de pensamiento económico para analizar la actualidad</t>
  </si>
  <si>
    <t>UCM-ICEI</t>
  </si>
  <si>
    <t>Servicio de transporte de obra de la exposición Habitar el agua. La colonización en la España del siglo XX</t>
  </si>
  <si>
    <t>CLOISTER SERVICES 2000 SL</t>
  </si>
  <si>
    <t>B71092340</t>
  </si>
  <si>
    <t>Servicio de montaje y desmontaje de la exposición Habitar el agua. La colonización en la España del siglo XX</t>
  </si>
  <si>
    <t>Contrato menor</t>
  </si>
  <si>
    <t>Ley 9/2018</t>
  </si>
  <si>
    <t>M05/2023</t>
  </si>
  <si>
    <t>Desarrollo metodológico para la valoración del nivel de integración de la sostenibilidad en entidades financieras</t>
  </si>
  <si>
    <t>Social Gob S.L.</t>
  </si>
  <si>
    <t>B88098512</t>
  </si>
  <si>
    <t>M40/2023</t>
  </si>
  <si>
    <t xml:space="preserve">Realización, maquetación y tratamiento de imágenes de los volúmenes I y II del libro nº39 </t>
  </si>
  <si>
    <t>Bravo Lofish Diseño gráfico</t>
  </si>
  <si>
    <t>B82205121</t>
  </si>
  <si>
    <t>30/06/2023</t>
  </si>
  <si>
    <t>M42/2023</t>
  </si>
  <si>
    <t>Servicio de realización y producción del documental del Museo ICO: Construimos museo.</t>
  </si>
  <si>
    <t>SPAIN C&amp;T S.L.</t>
  </si>
  <si>
    <t>B84086883</t>
  </si>
  <si>
    <t>M52/2023</t>
  </si>
  <si>
    <t>Impresión y encuadernación, de los volúmenes I y II del libeo nº39 (Cabarrús) de la colección clásicos del pensamiento económico-español</t>
  </si>
  <si>
    <t>Servicio de auditoría de las Cuentas Anuales Abreviadas de la Fundación ICO, F.S.P., correspondiente al ejercicio económico 2022.</t>
  </si>
  <si>
    <t>Audiest Auditores, S.A.P.</t>
  </si>
  <si>
    <t>A30080469</t>
  </si>
  <si>
    <t>M47/2023</t>
  </si>
  <si>
    <t>Licencia reproducción imágenes en contexto de la revista LIFE para inserción en catálogo de la exposición "Habitar el agua" Museo ICO 2024</t>
  </si>
  <si>
    <t>SHUTTERSTOCK IRELAND LIMITED</t>
  </si>
  <si>
    <t>3508218NH</t>
  </si>
  <si>
    <t>M60/2023</t>
  </si>
  <si>
    <t>Servicio de cobertura fotográfica y de vídeo de tres exposiciones del Museo ICO 2024</t>
  </si>
  <si>
    <t>Jose Luis de la Parra Pérez</t>
  </si>
  <si>
    <t>11973876F</t>
  </si>
  <si>
    <t>Procedimiento negociado sin publicidad</t>
  </si>
  <si>
    <t>Procedimiento abierto simplificado</t>
  </si>
  <si>
    <t>Q2818014l</t>
  </si>
  <si>
    <t>Q2876002C</t>
  </si>
  <si>
    <t>Instituto de Crédito Oficial (ICO)</t>
  </si>
  <si>
    <t>Fecha de Formalización</t>
  </si>
  <si>
    <t>NIF Participante</t>
  </si>
  <si>
    <t>Participante (Razón Social)</t>
  </si>
  <si>
    <t>Importe de Convenio</t>
  </si>
  <si>
    <t>Ingreso</t>
  </si>
  <si>
    <t>Nª Referencia Convenio</t>
  </si>
  <si>
    <t>BOE-A-2023-17269</t>
  </si>
  <si>
    <t>Prórroga del Convenio ICO_Fundación ICO, para la financiación de las actividades y cumplimiento de los fines fundacionales durante 2023</t>
  </si>
  <si>
    <t>Fundación del Insituto Español de Analistas</t>
  </si>
  <si>
    <t>G80192909</t>
  </si>
  <si>
    <t>CONV_PA12_12_22_1176</t>
  </si>
  <si>
    <t>Acuerdo de colaboración entre la Fundación de Estudios Financieros y la Fundación ICO para la elaboración del Anuario del Euro 2024</t>
  </si>
  <si>
    <t>Real Academia de Ciencias Morales y Políticas</t>
  </si>
  <si>
    <t>Q2868015E</t>
  </si>
  <si>
    <t>ACDO_PA12_22_22_1177</t>
  </si>
  <si>
    <t>Acuerdo de colaboración entre la Real Academia de Ciencias Morales y Políticas y la Fundación ICO para la elaboración de la colección clásicos del pensamiento económico español</t>
  </si>
  <si>
    <t xml:space="preserve">Patrocinio del "Proyecto de capacitación: Proveedores Sostenibles" </t>
  </si>
  <si>
    <t>34887954J</t>
  </si>
  <si>
    <t>INTERPRAUDI AUDITORES Y CONSULTORES SLP</t>
  </si>
  <si>
    <t>B92716661</t>
  </si>
  <si>
    <t>CON_NSP02_2022_1156</t>
  </si>
  <si>
    <t>Patrocinio reedición "El arte de valorar empresas"</t>
  </si>
  <si>
    <t>FEBF</t>
  </si>
  <si>
    <t>G-46694915</t>
  </si>
  <si>
    <t>CON_NSP03/2022_1162</t>
  </si>
  <si>
    <t>Servicio de producción de podcast "Cómo suena un edificio. Temporada 2"</t>
  </si>
  <si>
    <t>Yes We Cast</t>
  </si>
  <si>
    <t>CONT_NSP04/2022_1162</t>
  </si>
  <si>
    <t>Ejecución de programa Empower Parents 2022</t>
  </si>
  <si>
    <t>Asociación Empower Parents</t>
  </si>
  <si>
    <t>G-01708064</t>
  </si>
  <si>
    <t>PRO-02-2020</t>
  </si>
  <si>
    <t>Servicio de almacenaje de obras de arte y embalajes de las Coleciones ICO</t>
  </si>
  <si>
    <t>Técnica de Transportes Internacionales SAU</t>
  </si>
  <si>
    <t>A46335816</t>
  </si>
  <si>
    <t>PRO-04-2020</t>
  </si>
  <si>
    <t>Intervento 2, SL</t>
  </si>
  <si>
    <t>B80690910 </t>
  </si>
  <si>
    <t>12-2022</t>
  </si>
  <si>
    <t>Elaboración y publicacion de los cuadernos de finanzas sostenibles y economía circular de la Fundación ICO</t>
  </si>
  <si>
    <t xml:space="preserve">Analistas Financieros Internacionles </t>
  </si>
  <si>
    <t>CON_37/2021_1161</t>
  </si>
  <si>
    <t>Servicio de comunicación intregral de la actividad de la Fundación ICO</t>
  </si>
  <si>
    <t>Mahala Comunicación y Relaciones Públicas, S.L.</t>
  </si>
  <si>
    <t>B61163168</t>
  </si>
  <si>
    <t>CON_05_2022_1147</t>
  </si>
  <si>
    <t xml:space="preserve">Contratación de servicios de recepción, atención al visitante Museo ICO </t>
  </si>
  <si>
    <t>MAGMACULTURA, SL</t>
  </si>
  <si>
    <t>B61949764</t>
  </si>
  <si>
    <t>NSP06/2022</t>
  </si>
  <si>
    <t>Contrato para la edición del catálogo de la exposición "Olvidados del tiempo. Juan Baraja"</t>
  </si>
  <si>
    <t>RM Verlag, S.L</t>
  </si>
  <si>
    <t>B63094114</t>
  </si>
  <si>
    <t>NSP07/2022</t>
  </si>
  <si>
    <t>Contrato de patrocinio del BARQ Intl. Architectura Film Festival</t>
  </si>
  <si>
    <t>Nihao Films SCP</t>
  </si>
  <si>
    <t>CONT_NSP08_2022</t>
  </si>
  <si>
    <t>Servicio producción y montaje fotografías Juan Baraja. Exposición "Olvidados del tiempo"</t>
  </si>
  <si>
    <t>Raúl Carreño</t>
  </si>
  <si>
    <t>B-84746643</t>
  </si>
  <si>
    <t>NSP09/2022</t>
  </si>
  <si>
    <t>Elaboración de un estudio sobre Habilidades Digitales en Iberoamérica</t>
  </si>
  <si>
    <t>G-86788486</t>
  </si>
  <si>
    <t>CONT-10/2022_1149</t>
  </si>
  <si>
    <t>Contratación de servicios de montaje Exposición "Olvidados del tiempo. Juan Baraja" tendrá lugar en el Museo ICO entre el 1 de junio y el 11 de septiembre de 2022.</t>
  </si>
  <si>
    <t>TRANSPORTES, EMBALAJES, MONTAJES Y ALMACENAJE, S.A. (TEMA, S.A.)</t>
  </si>
  <si>
    <t>A-79527164</t>
  </si>
  <si>
    <t>CONT_NSP11/2022_1145</t>
  </si>
  <si>
    <t>Servicio de diseño de la exposición "Olvidados del tiempo"</t>
  </si>
  <si>
    <t>Bahu Equipamento para el Hábitat SLU</t>
  </si>
  <si>
    <t>B-24392177</t>
  </si>
  <si>
    <t>NSP 13/2022</t>
  </si>
  <si>
    <t xml:space="preserve">Coordinación del Curso de formación en educación financiera para profesorado de primaria. </t>
  </si>
  <si>
    <t xml:space="preserve">Mariona Massip </t>
  </si>
  <si>
    <t>46721993T</t>
  </si>
  <si>
    <t>CONT_14/2022_1151</t>
  </si>
  <si>
    <t>Servicio de realización de la creatividad gráfica de las actividades de la Fundación ICO</t>
  </si>
  <si>
    <t>Soda  Comunicación, SL</t>
  </si>
  <si>
    <t>NSP15/2022</t>
  </si>
  <si>
    <t>Patrocinio para colaborar al desarrollo y celebración del VII Encuentro de Empresas Multilatinas que tendrá lugar los días 13, 14 y 15 de julio de 2022, en la UIMP, de Santander.</t>
  </si>
  <si>
    <t>NSP16/2022</t>
  </si>
  <si>
    <t>Patrocinio de la XXV edición del Festival internacional de fotografía y artes
visuales PHotoEspaña.</t>
  </si>
  <si>
    <t xml:space="preserve">La Fábrica Gestión Más Cultura S.L. </t>
  </si>
  <si>
    <t>CONT_ 17/2022_1152</t>
  </si>
  <si>
    <t>Servicios de montaje de la exposición Usos fugaces. Los nuevos temas de la vivienda colectiva en Europa en la frontera de 2020</t>
  </si>
  <si>
    <t>NSP18/2022</t>
  </si>
  <si>
    <t>Contrato para la edición del catálogo de la exposición "Usos fugaces. Los nuevos temas de la vivienda colectiva en Europa en la frontera de 2020"</t>
  </si>
  <si>
    <t>Ediciones Asimétricas, S.L.</t>
  </si>
  <si>
    <t>NSP19/2022</t>
  </si>
  <si>
    <t xml:space="preserve">Desarrollo e implementación del Programa e-FP 2022-2023 </t>
  </si>
  <si>
    <t>Fundación Créate</t>
  </si>
  <si>
    <t>G-86239548</t>
  </si>
  <si>
    <t>NSP20/2022</t>
  </si>
  <si>
    <t>Investigación sobre las finanzas sostenibles en España, el papel de la banca pública en su desarrollo y la prouesta de un indicador regionalizado de riesgos financieros.</t>
  </si>
  <si>
    <t>Universidad Complutense de Madrid (UCM)</t>
  </si>
  <si>
    <t>CONT_ NSP 21/2022_1154</t>
  </si>
  <si>
    <t>Comisariado y diseño de la exposición  Pablo Palazuelo. La línea como sueño de arquitectura</t>
  </si>
  <si>
    <t>Gonzalo Sotelo Calvillo</t>
  </si>
  <si>
    <t>50851810Y</t>
  </si>
  <si>
    <t>Cumplimiento de su objeto</t>
  </si>
  <si>
    <t>NSP22/2022</t>
  </si>
  <si>
    <t>Creación, grabación y difusión de una serie de podcasts sobre economía circular dirigidos a pymes y a un público general</t>
  </si>
  <si>
    <t>Eva Pardo Herrasti (UNED)</t>
  </si>
  <si>
    <t>NSP23/2022</t>
  </si>
  <si>
    <t>Contrato para la edición del catálogo de la exposición "Pablo Palazuelo. La línea como sueño de arquitectura"</t>
  </si>
  <si>
    <t>CONT_26/2022_1157</t>
  </si>
  <si>
    <t>59.605.94</t>
  </si>
  <si>
    <t>Montaje y Desmontaje Exposición Pablo Palazuelo. La línea como sueño de arquitectura</t>
  </si>
  <si>
    <t>SIT PROYECTOS, DISEÑO Y CONSERVACIÓN S.L.</t>
  </si>
  <si>
    <t>B-81027724</t>
  </si>
  <si>
    <t>27/2022</t>
  </si>
  <si>
    <t>Contratación del servicio de gestión de viajes de la Fundación ICO.</t>
  </si>
  <si>
    <t>Viajes La Alegranza, S.L.U.</t>
  </si>
  <si>
    <t>B35294065</t>
  </si>
  <si>
    <t>CONT_28_2022_1158</t>
  </si>
  <si>
    <t>Contratación servicios de transporte de la exposición "Pablo Palazuelo. La línea como sueño de arquitectura"</t>
  </si>
  <si>
    <t>SIT EXPEDICIÓN ARTE Y SEGURIDAD, S.L.</t>
  </si>
  <si>
    <t>B28324176</t>
  </si>
  <si>
    <t>CONT_29/2022_1160</t>
  </si>
  <si>
    <t>Contratación de servicios editoriales de la colección de Clásicos del pensamiento económico, no venal y venal,para el año 2022</t>
  </si>
  <si>
    <t>EDITORIAL ARANZADI S.A.U</t>
  </si>
  <si>
    <t>A-81962201</t>
  </si>
  <si>
    <t>PRO-12-2021</t>
  </si>
  <si>
    <t>Contratación del servicio de tareas propias del Área de Contabilidad y Administración de Personal y Salarios de la Fundación ICO.</t>
  </si>
  <si>
    <t>Servicios Generales de Gestión SLU</t>
  </si>
  <si>
    <t>B-83504761</t>
  </si>
  <si>
    <t>M01/2022</t>
  </si>
  <si>
    <t>Cobertura fotográfica y vídeo de exposiciones y actividades Museo ICO 2022</t>
  </si>
  <si>
    <t>MENOR</t>
  </si>
  <si>
    <t>Julio César González</t>
  </si>
  <si>
    <t>52870069S</t>
  </si>
  <si>
    <t>M09/2022</t>
  </si>
  <si>
    <t>Realización vídeos Exposición Usos Fugaces</t>
  </si>
  <si>
    <t>Tatiana Poggi</t>
  </si>
  <si>
    <t>X0750993C</t>
  </si>
  <si>
    <t>M10/2022</t>
  </si>
  <si>
    <t>Derechos de autor para reproducción y difusión de obras de Kurt Hoerbst en la exposición "Anna Heringer. La belleza esencial"</t>
  </si>
  <si>
    <t>Kurt Hoerbst</t>
  </si>
  <si>
    <t>52-085/2401</t>
  </si>
  <si>
    <t>M13/2022</t>
  </si>
  <si>
    <t>Distribución y amplificación podcast Museo ICO desde Podium</t>
  </si>
  <si>
    <t>Prisa Media S.L.U.</t>
  </si>
  <si>
    <t>B88096458</t>
  </si>
  <si>
    <t>M17/2022</t>
  </si>
  <si>
    <t>Servicio de Transporte de la exposición "Olvidados del tiempo. Juan Baraja"</t>
  </si>
  <si>
    <t>InteArt, S.L.</t>
  </si>
  <si>
    <t>B84929041</t>
  </si>
  <si>
    <t>M25/2022</t>
  </si>
  <si>
    <t>Producción de imágenes de Y Vasca de Juan Baraja para Fundación ICO</t>
  </si>
  <si>
    <t>B84746643</t>
  </si>
  <si>
    <t>M28/2022</t>
  </si>
  <si>
    <t>Desarrollo y mantenimiento microsite exposición Usos Fugaces</t>
  </si>
  <si>
    <t>AiLike SL</t>
  </si>
  <si>
    <t>B86196748</t>
  </si>
  <si>
    <t>M53/2022</t>
  </si>
  <si>
    <t>Contratación de los seguros de asistencia en viaje de los becarios del Programa Becas China 2022-2023.</t>
  </si>
  <si>
    <t>Europ-Assistance</t>
  </si>
  <si>
    <t>A81098600</t>
  </si>
  <si>
    <t>M76/2022</t>
  </si>
  <si>
    <t xml:space="preserve">Servicio de interpretación en Lengua de Signos Española actividades Museo ICO 2023 </t>
  </si>
  <si>
    <t>Signar Sociedad Cooperativa</t>
  </si>
  <si>
    <t>F81818437</t>
  </si>
  <si>
    <t>AC_PA_13_12_2021_1155</t>
  </si>
  <si>
    <t>Acuerdo colaboración entre la Fundación de Estudios Financieros FEF y la Fundación ICO para la elaboración del Anuario del euro 2023</t>
  </si>
  <si>
    <t xml:space="preserve"> Fundación de Estudios Financieros FEF</t>
  </si>
  <si>
    <t>G-80192909</t>
  </si>
  <si>
    <t>Facilitar al alumnado del servicio de intermediacion laboral FundaJobs la realización de las prácticas profesionales no laborables en la empresa facilitando el acceso al empleo</t>
  </si>
  <si>
    <t>Fundación a la Par</t>
  </si>
  <si>
    <t>G-79571014</t>
  </si>
  <si>
    <t>CONV_1163</t>
  </si>
  <si>
    <t>Exposicion Bleda y Rosa y la coedición de su catálogo en español</t>
  </si>
  <si>
    <t>Fundación Mapfre</t>
  </si>
  <si>
    <t>G-28520443</t>
  </si>
  <si>
    <t>CONV_1164</t>
  </si>
  <si>
    <t>Regulación de las condiciones del préstamo temporal.Suite Vollard de Pablo Ruiz Picasso</t>
  </si>
  <si>
    <t>12€/ejemplar. No superar 24€/ejemplar</t>
  </si>
  <si>
    <t>Fundación Caja Granada</t>
  </si>
  <si>
    <t>G-18448795</t>
  </si>
  <si>
    <t>CONV_1167</t>
  </si>
  <si>
    <t>Establecer las bases generales de cooperación entre el Ministerio de Transportes, Movilidad y Agenda Urbana y la FICO para la reedición del catálogo de la exposición “Fernando Higueras".</t>
  </si>
  <si>
    <t>MINISTERIO DE TRANSPORTES, MOVILIDAD Y AGENDA URBANA</t>
  </si>
  <si>
    <t>S2817040E</t>
  </si>
  <si>
    <t>AC_1168</t>
  </si>
  <si>
    <t>Acuerdo de colaboración para celebrar un seminario internacional presencial (España, la UE y América Latina: una cooperación renovada para el desarrollo sostenible)  y elaborar y recopilar un libro recopilatorio</t>
  </si>
  <si>
    <t>Fundación Carolina</t>
  </si>
  <si>
    <t>G-82880923</t>
  </si>
  <si>
    <t>PRO_ICO_BOE_11_07_22</t>
  </si>
  <si>
    <t>Prórroga del Convenio ICO_Fundación ICO, para la financiación de las actividades y cumplimiento de los fines fundacionales durante 2021</t>
  </si>
  <si>
    <t>CONV_1169</t>
  </si>
  <si>
    <t>Creación y puesta en marcha del curso on line: La educación económica y financiera: formación para el profesorado y para el alumnado de educación primaria. Incluye 2 actividades</t>
  </si>
  <si>
    <t>UNIVERSITAT  DE BARCELONA</t>
  </si>
  <si>
    <t>Q0818001J </t>
  </si>
  <si>
    <t>CONT_NSP03/2024_1184</t>
  </si>
  <si>
    <t>CONT_04/2024_1185</t>
  </si>
  <si>
    <t xml:space="preserve">TÉCNICA DE TRANSPORTES INTERNACIONALES, S.A.U. </t>
  </si>
  <si>
    <t>ACERCA COMUNICACIÓN CULTURAL, S.L</t>
  </si>
  <si>
    <t>CONT_09_2024_1188</t>
  </si>
  <si>
    <t xml:space="preserve">MAGMACULTURA, S.L. </t>
  </si>
  <si>
    <t>Servicio de organización, desarrollo y ejecución del servicio de recepción, información y atención al visitante y la realización de visitas comentadas en el Museo ICO.</t>
  </si>
  <si>
    <t>CONT_11/2024_1189</t>
  </si>
  <si>
    <t xml:space="preserve">INTERVENTO 2, S.L. </t>
  </si>
  <si>
    <t>Servicio de montaje y desmontaje de la Exposición "Iwan Baan: Moments in Architecture", en el Museo ICO, entre el 6 de junio y el 8 de septiembre de 2024, .</t>
  </si>
  <si>
    <t>El objeto del contrato es la reimpresión del catálogo para la exposición Habitar el agua. La colonización en la España del siglo XX, que tendrá lugar en el Museo ICO (14 de febrero - 12 de mayo de 2024).</t>
  </si>
  <si>
    <t xml:space="preserve">NSP10/2024 </t>
  </si>
  <si>
    <t>Edición del catálogo de la exposición "José María García de Paredes" (Museo ICO, 2 de octubre de 2024 a 12 de enero de 2025)</t>
  </si>
  <si>
    <t xml:space="preserve">NSP14/2024 </t>
  </si>
  <si>
    <t>Arquitectura Viva, S.L.</t>
  </si>
  <si>
    <t>B78861564</t>
  </si>
  <si>
    <t xml:space="preserve">NSP07/2024 </t>
  </si>
  <si>
    <t>Edición del catálogo de la exposición "Iwan Baan: Moments in Architecture" (Museo ICO, 6 de junio- 8 de septiembre de 2024).</t>
  </si>
  <si>
    <t xml:space="preserve"> B80690910</t>
  </si>
  <si>
    <t xml:space="preserve">NSP08/2024 </t>
  </si>
  <si>
    <t>Koln Studio, S.L.</t>
  </si>
  <si>
    <t>Diseño de la identidad visual de la exposición "José María García de Paredes" (Museo ICO, 2 de octubre de 2024- 12 de enero de 2025) y diseño del catálogo de la misma.</t>
  </si>
  <si>
    <t>B88057401</t>
  </si>
  <si>
    <t>Edición 2024 Empower Parents en el Museo ICO: realización de los servicios de coordinación, formación y desarrollo con familias y adolescentes/jóvenes con autismo, así como mantener la coordinación entre las seis instituciones museísticas que han implantado de forma estable el programa en sus espacios y que están avanzando en la constitución de una red propiamente dicha.</t>
  </si>
  <si>
    <t xml:space="preserve"> G01708064</t>
  </si>
  <si>
    <t>ASOCIACIÓN EMPOWER PARENTS (EMPOWER)</t>
  </si>
  <si>
    <t>B86879392</t>
  </si>
  <si>
    <t>CONT_1/2024_1186</t>
  </si>
  <si>
    <t>Servicio de comunicación integral de la actividad de la Fundación ICO.</t>
  </si>
  <si>
    <t>Servicio de almacenaje de obras de arte y embalajes de las Colecciones ICO, que el adjudicatario prestará a la Fundación ICO durante el periodo especificado en la cláusula 8 del Pliego de Condiciones Generales del procedimiento.</t>
  </si>
  <si>
    <t xml:space="preserve"> A46335816</t>
  </si>
  <si>
    <t>NSP06/2024</t>
  </si>
  <si>
    <t>Comisariado y diseño expositivo de la muestra "José María García de Paredes"</t>
  </si>
  <si>
    <t>Paredes Pedrosa Arquitectos, S.L.P.</t>
  </si>
  <si>
    <t xml:space="preserve"> B82853136</t>
  </si>
  <si>
    <t xml:space="preserve">M01/2024 </t>
  </si>
  <si>
    <t>servicio de Interpretación en Lengua de Signos Española (ILSE) de actividades organizadas en torno a las exposiciones del Museo ICO en 2024.</t>
  </si>
  <si>
    <t>Signar Coop Signar Sociedad Cooperativa</t>
  </si>
  <si>
    <t>21/01/2025</t>
  </si>
  <si>
    <t>Menor</t>
  </si>
  <si>
    <t>08/04/2024</t>
  </si>
  <si>
    <t>MODIFICACIONES AL  CONTRATO</t>
  </si>
  <si>
    <t>Servicio de transporte de la exposición “José María García Paredes. Espacios de encuentro”, que se inaugurará el 2 de octubre de 2024.</t>
  </si>
  <si>
    <t>hasenkamp Relocation Services Spain S.L.</t>
  </si>
  <si>
    <t xml:space="preserve"> B86062502</t>
  </si>
  <si>
    <t xml:space="preserve">CONT '18/2024 </t>
  </si>
  <si>
    <t>Servicio de montaje y desmontaje de la exposición José María García Paredes. Espacios de encuentro, que se inaugurará el miércoles 2 de octubre de 2024.</t>
  </si>
  <si>
    <t>T.E.M.A., S.A.</t>
  </si>
  <si>
    <t xml:space="preserve"> A79527164</t>
  </si>
  <si>
    <t>CONT_19_2024_1195</t>
  </si>
  <si>
    <t>CONT15/2024</t>
  </si>
  <si>
    <t>Servicio de adaptación, implantación y mantenimiento de una herramienta destinada a la gestión automatizada Descripción de las reservas de plazas para todas las actividades ofertadas por la Fundación ICO al público.</t>
  </si>
  <si>
    <t>TIQUETEO SPAIN, S.L.</t>
  </si>
  <si>
    <t>B66045345</t>
  </si>
  <si>
    <t>Servicio de realización de la creatividad gráfica para las actividades de la Fundación ICO.</t>
  </si>
  <si>
    <t>76.345 E</t>
  </si>
  <si>
    <t>Soda Comunicación s.l.</t>
  </si>
  <si>
    <t>Procedimiento abierto</t>
  </si>
  <si>
    <t>CONT 17 2024 1196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</si>
</sst>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17" x14ac:knownFonts="1">
    <font>
      <sz val="11"/>
      <color theme="1"/>
      <name val="Calibri"/>
      <family val="2"/>
      <scheme val="minor"/>
    </font>
    <font>
      <b/>
      <sz val="9"/>
      <color indexed="81"/>
      <name val="Tahoma"/>
      <charset val="1"/>
    </font>
    <font>
      <sz val="9"/>
      <color indexed="81"/>
      <name val="Tahoma"/>
      <charset val="1"/>
    </font>
    <font>
      <sz val="8"/>
      <name val="Calibri"/>
      <family val="2"/>
      <scheme val="minor"/>
    </font>
    <font>
      <sz val="12"/>
      <name val="Arial"/>
      <family val="2"/>
    </font>
    <font>
      <sz val="10"/>
      <name val="Arial"/>
      <family val="2"/>
    </font>
    <font>
      <sz val="10"/>
      <name val="Arial"/>
    </font>
    <font>
      <sz val="11"/>
      <name val="Calibri"/>
      <family val="2"/>
    </font>
    <font>
      <b/>
      <sz val="12"/>
      <name val="Arial Narrow"/>
      <family val="2"/>
    </font>
    <font>
      <sz val="11"/>
      <color theme="1"/>
      <name val="Calibri"/>
      <family val="2"/>
      <scheme val="minor"/>
    </font>
    <font>
      <b/>
      <sz val="9"/>
      <color indexed="81"/>
      <name val="Tahoma"/>
      <family val="2"/>
    </font>
    <font>
      <sz val="9"/>
      <color indexed="81"/>
      <name val="Tahoma"/>
      <family val="2"/>
    </font>
    <font>
      <sz val="11"/>
      <name val="Arial"/>
      <family val="2"/>
    </font>
    <font>
      <sz val="12"/>
      <color theme="1"/>
      <name val="Calibri"/>
      <family val="2"/>
      <scheme val="minor"/>
    </font>
    <font>
      <sz val="8"/>
      <color theme="1"/>
      <name val="Calibri"/>
      <family val="2"/>
      <scheme val="minor"/>
    </font>
    <font>
      <b/>
      <sz val="8"/>
      <name val="Arial Narrow"/>
      <family val="2"/>
    </font>
    <font>
      <sz val="8"/>
      <name val="Arial"/>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6" fillId="0" borderId="0"/>
    <xf numFmtId="0" fontId="5" fillId="0" borderId="0"/>
    <xf numFmtId="0" fontId="9" fillId="0" borderId="0"/>
  </cellStyleXfs>
  <cellXfs count="50">
    <xf numFmtId="0" fontId="0" fillId="0" borderId="0" xfId="0"/>
    <xf numFmtId="4" fontId="0" fillId="0" borderId="0" xfId="0" applyNumberFormat="1"/>
    <xf numFmtId="0" fontId="4" fillId="0" borderId="1" xfId="0" applyFont="1" applyBorder="1" applyAlignment="1">
      <alignment horizontal="center" vertical="center"/>
    </xf>
    <xf numFmtId="14" fontId="4" fillId="0" borderId="1" xfId="0" quotePrefix="1" applyNumberFormat="1" applyFont="1" applyBorder="1" applyAlignment="1">
      <alignment horizontal="center" vertical="center" wrapText="1"/>
    </xf>
    <xf numFmtId="0" fontId="4" fillId="0" borderId="1" xfId="0" quotePrefix="1" applyFont="1" applyBorder="1" applyAlignment="1">
      <alignment horizontal="center" vertical="center" wrapText="1"/>
    </xf>
    <xf numFmtId="0" fontId="0" fillId="0" borderId="1" xfId="0" applyBorder="1" applyAlignment="1">
      <alignment horizontal="center" vertical="center"/>
    </xf>
    <xf numFmtId="4" fontId="4" fillId="0" borderId="1" xfId="0" applyNumberFormat="1" applyFont="1" applyBorder="1" applyAlignment="1">
      <alignment horizontal="center" vertical="center"/>
    </xf>
    <xf numFmtId="0" fontId="4" fillId="0" borderId="1" xfId="0" quotePrefix="1" applyFont="1" applyBorder="1" applyAlignment="1">
      <alignment horizontal="left" vertical="center" wrapText="1"/>
    </xf>
    <xf numFmtId="0" fontId="4" fillId="0" borderId="1" xfId="0" applyFont="1" applyBorder="1" applyAlignment="1">
      <alignment horizontal="left" vertical="center" indent="1"/>
    </xf>
    <xf numFmtId="2"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6" fillId="0" borderId="0" xfId="1"/>
    <xf numFmtId="0" fontId="7" fillId="0" borderId="1" xfId="1" applyFont="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4" fillId="0" borderId="1" xfId="0" applyFont="1" applyBorder="1" applyAlignment="1">
      <alignment horizontal="left" vertical="top" wrapText="1" indent="1"/>
    </xf>
    <xf numFmtId="0" fontId="4" fillId="0" borderId="1" xfId="0" applyFont="1" applyBorder="1"/>
    <xf numFmtId="0" fontId="5" fillId="0" borderId="1" xfId="0" applyFont="1" applyBorder="1"/>
    <xf numFmtId="0" fontId="6" fillId="0" borderId="0" xfId="1" applyAlignment="1">
      <alignment wrapText="1"/>
    </xf>
    <xf numFmtId="0" fontId="9"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3" fillId="0" borderId="0" xfId="0" applyFont="1"/>
    <xf numFmtId="8" fontId="12" fillId="0" borderId="1" xfId="1" applyNumberFormat="1" applyFont="1" applyBorder="1" applyAlignment="1">
      <alignment horizontal="center" vertical="center" wrapText="1"/>
    </xf>
    <xf numFmtId="8"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14" fillId="0" borderId="0" xfId="0" applyFont="1"/>
    <xf numFmtId="0" fontId="0" fillId="0" borderId="0" xfId="0" applyAlignment="1">
      <alignment wrapText="1"/>
    </xf>
    <xf numFmtId="0" fontId="7" fillId="0" borderId="1" xfId="1" applyFont="1" applyBorder="1" applyAlignment="1">
      <alignment horizontal="left" vertical="center" wrapText="1"/>
    </xf>
    <xf numFmtId="0" fontId="4" fillId="0" borderId="1" xfId="0" quotePrefix="1" applyFont="1" applyBorder="1" applyAlignment="1">
      <alignment horizontal="center" vertical="top" wrapText="1"/>
    </xf>
    <xf numFmtId="0" fontId="4" fillId="0" borderId="1" xfId="0" quotePrefix="1" applyFont="1" applyBorder="1" applyAlignment="1">
      <alignment horizontal="left" vertical="top" wrapText="1"/>
    </xf>
    <xf numFmtId="0" fontId="15" fillId="2"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0" fillId="0" borderId="1" xfId="0" applyBorder="1"/>
    <xf numFmtId="0" fontId="4" fillId="0" borderId="1" xfId="0" quotePrefix="1"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quotePrefix="1" applyNumberFormat="1" applyFont="1" applyFill="1" applyBorder="1" applyAlignment="1">
      <alignment horizontal="center" vertical="center" wrapText="1"/>
    </xf>
    <xf numFmtId="0" fontId="0" fillId="0" borderId="1" xfId="0" applyFill="1" applyBorder="1" applyAlignment="1">
      <alignment horizontal="center" vertical="center"/>
    </xf>
    <xf numFmtId="4" fontId="4" fillId="0" borderId="1" xfId="0" applyNumberFormat="1" applyFont="1" applyFill="1" applyBorder="1" applyAlignment="1">
      <alignment horizontal="center" vertical="center"/>
    </xf>
    <xf numFmtId="4" fontId="4" fillId="0" borderId="0" xfId="0" applyNumberFormat="1" applyFont="1" applyFill="1" applyAlignment="1">
      <alignment horizontal="center" vertical="center"/>
    </xf>
    <xf numFmtId="0" fontId="4" fillId="0" borderId="1" xfId="0" quotePrefix="1" applyFont="1" applyFill="1" applyBorder="1" applyAlignment="1">
      <alignment horizontal="left" vertical="top" wrapText="1"/>
    </xf>
    <xf numFmtId="0" fontId="4" fillId="0" borderId="1" xfId="0" applyFont="1" applyFill="1" applyBorder="1" applyAlignment="1">
      <alignment horizontal="left" vertical="top" wrapText="1" indent="1"/>
    </xf>
    <xf numFmtId="14"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0" fontId="4" fillId="0" borderId="1" xfId="0" applyFont="1" applyFill="1" applyBorder="1"/>
    <xf numFmtId="0" fontId="4" fillId="0" borderId="0" xfId="0" applyFont="1" applyFill="1"/>
    <xf numFmtId="0" fontId="4" fillId="0" borderId="1" xfId="0" quotePrefix="1" applyFont="1" applyFill="1" applyBorder="1" applyAlignment="1">
      <alignment horizontal="left" vertical="center" wrapText="1"/>
    </xf>
  </cellXfs>
  <cellStyles count="4">
    <cellStyle name="Normal" xfId="0" builtinId="0"/>
    <cellStyle name="Normal 2" xfId="1" xr:uid="{FFDEEE09-86F7-4046-8C6F-73C2FE405275}"/>
    <cellStyle name="Normal 2 2" xfId="2" xr:uid="{BD53CB20-003F-4656-A8B8-04FC5605DC49}"/>
    <cellStyle name="Normal 4" xfId="3" xr:uid="{B05C76E6-78C3-4197-9BBB-B8788CDE86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5B82E-8A13-4990-9251-4F61A9676C47}">
  <dimension ref="A1:V117"/>
  <sheetViews>
    <sheetView tabSelected="1" zoomScale="70" zoomScaleNormal="70" workbookViewId="0">
      <pane xSplit="2" ySplit="1" topLeftCell="C88" activePane="bottomRight" state="frozen"/>
      <selection pane="topRight" activeCell="C1" sqref="C1"/>
      <selection pane="bottomLeft" activeCell="A2" sqref="A2"/>
      <selection pane="bottomRight" activeCell="C103" sqref="C103"/>
    </sheetView>
  </sheetViews>
  <sheetFormatPr baseColWidth="10" defaultColWidth="9.140625" defaultRowHeight="15" x14ac:dyDescent="0.25"/>
  <cols>
    <col min="1" max="1" width="2.28515625" style="29" customWidth="1"/>
    <col min="2" max="2" width="14.42578125" customWidth="1"/>
    <col min="3" max="6" width="12.7109375" customWidth="1"/>
    <col min="7" max="7" width="7.85546875" customWidth="1"/>
    <col min="8" max="8" width="12.7109375" hidden="1" customWidth="1"/>
    <col min="9" max="11" width="12.7109375" customWidth="1"/>
    <col min="12" max="12" width="15" customWidth="1"/>
    <col min="13" max="13" width="59.85546875" customWidth="1"/>
    <col min="14" max="14" width="6.28515625" hidden="1" customWidth="1"/>
    <col min="15" max="15" width="17.28515625" customWidth="1"/>
    <col min="16" max="16" width="27.28515625" customWidth="1"/>
    <col min="17" max="21" width="12.42578125" customWidth="1"/>
    <col min="22" max="22" width="22.42578125" customWidth="1"/>
  </cols>
  <sheetData>
    <row r="1" spans="1:22" s="25" customFormat="1" ht="57" customHeight="1" x14ac:dyDescent="0.25">
      <c r="A1" s="34"/>
      <c r="B1" s="24" t="s">
        <v>1</v>
      </c>
      <c r="C1" s="24" t="s">
        <v>2</v>
      </c>
      <c r="D1" s="24" t="s">
        <v>3</v>
      </c>
      <c r="E1" s="24" t="s">
        <v>4</v>
      </c>
      <c r="F1" s="24" t="s">
        <v>5</v>
      </c>
      <c r="G1" s="24" t="s">
        <v>6</v>
      </c>
      <c r="H1" s="24" t="s">
        <v>7</v>
      </c>
      <c r="I1" s="24" t="s">
        <v>8</v>
      </c>
      <c r="J1" s="24" t="s">
        <v>9</v>
      </c>
      <c r="K1" s="24" t="s">
        <v>10</v>
      </c>
      <c r="L1" s="24" t="s">
        <v>11</v>
      </c>
      <c r="M1" s="24" t="s">
        <v>12</v>
      </c>
      <c r="N1" s="24" t="s">
        <v>13</v>
      </c>
      <c r="O1" s="24" t="s">
        <v>14</v>
      </c>
      <c r="P1" s="24" t="s">
        <v>15</v>
      </c>
      <c r="Q1" s="24" t="s">
        <v>16</v>
      </c>
      <c r="R1" s="24" t="s">
        <v>17</v>
      </c>
      <c r="S1" s="24" t="s">
        <v>18</v>
      </c>
      <c r="T1" s="24" t="s">
        <v>19</v>
      </c>
      <c r="U1" s="24" t="s">
        <v>20</v>
      </c>
      <c r="V1" s="24" t="s">
        <v>424</v>
      </c>
    </row>
    <row r="2" spans="1:22" s="11" customFormat="1" ht="46.9" customHeight="1" x14ac:dyDescent="0.2">
      <c r="A2" s="35">
        <v>1</v>
      </c>
      <c r="B2" s="4" t="s">
        <v>428</v>
      </c>
      <c r="C2" s="2" t="s">
        <v>62</v>
      </c>
      <c r="D2" s="3">
        <v>45488</v>
      </c>
      <c r="E2" s="3"/>
      <c r="F2" s="2" t="s">
        <v>58</v>
      </c>
      <c r="G2" s="2">
        <v>2</v>
      </c>
      <c r="H2" s="5"/>
      <c r="I2" s="6">
        <v>60000</v>
      </c>
      <c r="J2" s="6">
        <v>60000</v>
      </c>
      <c r="K2" s="6">
        <v>12600</v>
      </c>
      <c r="L2" s="6">
        <v>69508.45</v>
      </c>
      <c r="M2" s="33" t="s">
        <v>425</v>
      </c>
      <c r="N2" s="2"/>
      <c r="O2" s="19" t="s">
        <v>187</v>
      </c>
      <c r="P2" s="4" t="s">
        <v>426</v>
      </c>
      <c r="Q2" s="4" t="s">
        <v>427</v>
      </c>
      <c r="R2" s="10">
        <v>45537</v>
      </c>
      <c r="S2" s="3">
        <v>45681</v>
      </c>
      <c r="T2" s="2">
        <v>5</v>
      </c>
      <c r="U2" s="9">
        <f>T2*12/360</f>
        <v>0.16666666666666666</v>
      </c>
      <c r="V2" s="20"/>
    </row>
    <row r="3" spans="1:22" s="11" customFormat="1" ht="46.9" customHeight="1" x14ac:dyDescent="0.2">
      <c r="A3" s="35">
        <v>2</v>
      </c>
      <c r="B3" s="4" t="s">
        <v>433</v>
      </c>
      <c r="C3" s="2" t="s">
        <v>62</v>
      </c>
      <c r="D3" s="3">
        <v>45462</v>
      </c>
      <c r="E3" s="3"/>
      <c r="F3" s="2" t="s">
        <v>58</v>
      </c>
      <c r="G3" s="2">
        <v>2</v>
      </c>
      <c r="H3" s="5"/>
      <c r="I3" s="6">
        <v>54000</v>
      </c>
      <c r="J3" s="6">
        <v>36300</v>
      </c>
      <c r="K3" s="6"/>
      <c r="L3" s="6">
        <v>30000</v>
      </c>
      <c r="M3" s="33" t="s">
        <v>434</v>
      </c>
      <c r="N3" s="2"/>
      <c r="O3" s="19" t="s">
        <v>187</v>
      </c>
      <c r="P3" s="4" t="s">
        <v>435</v>
      </c>
      <c r="Q3" s="4" t="s">
        <v>436</v>
      </c>
      <c r="R3" s="10"/>
      <c r="S3" s="3"/>
      <c r="T3" s="2">
        <v>720</v>
      </c>
      <c r="U3" s="9">
        <f>T3*12/360</f>
        <v>24</v>
      </c>
      <c r="V3" s="20"/>
    </row>
    <row r="4" spans="1:22" s="11" customFormat="1" ht="46.9" customHeight="1" x14ac:dyDescent="0.2">
      <c r="A4" s="35">
        <v>3</v>
      </c>
      <c r="B4" s="4" t="s">
        <v>432</v>
      </c>
      <c r="C4" s="2" t="s">
        <v>62</v>
      </c>
      <c r="D4" s="3">
        <v>45489</v>
      </c>
      <c r="E4" s="3">
        <v>45491</v>
      </c>
      <c r="F4" s="2" t="s">
        <v>58</v>
      </c>
      <c r="G4" s="2">
        <v>2</v>
      </c>
      <c r="H4" s="5"/>
      <c r="I4" s="6">
        <v>100000</v>
      </c>
      <c r="J4" s="6">
        <v>75622</v>
      </c>
      <c r="K4" s="6"/>
      <c r="L4" s="6">
        <v>91502.62</v>
      </c>
      <c r="M4" s="33" t="s">
        <v>429</v>
      </c>
      <c r="N4" s="2"/>
      <c r="O4" s="19" t="s">
        <v>187</v>
      </c>
      <c r="P4" s="4" t="s">
        <v>430</v>
      </c>
      <c r="Q4" s="4" t="s">
        <v>431</v>
      </c>
      <c r="R4" s="10"/>
      <c r="S4" s="3"/>
      <c r="T4" s="2">
        <v>6</v>
      </c>
      <c r="U4" s="9">
        <f>T4*12/360</f>
        <v>0.2</v>
      </c>
      <c r="V4" s="20"/>
    </row>
    <row r="5" spans="1:22" s="11" customFormat="1" ht="46.9" customHeight="1" x14ac:dyDescent="0.2">
      <c r="A5" s="35">
        <v>4</v>
      </c>
      <c r="B5" s="4" t="s">
        <v>441</v>
      </c>
      <c r="C5" s="2"/>
      <c r="D5" s="3">
        <v>45496</v>
      </c>
      <c r="E5" s="3">
        <v>45499</v>
      </c>
      <c r="F5" s="2" t="s">
        <v>58</v>
      </c>
      <c r="G5" s="2">
        <v>2</v>
      </c>
      <c r="H5" s="5"/>
      <c r="I5" s="6">
        <v>220000</v>
      </c>
      <c r="J5" s="6" t="s">
        <v>438</v>
      </c>
      <c r="K5" s="6"/>
      <c r="L5" s="6">
        <v>92377.45</v>
      </c>
      <c r="M5" s="33" t="s">
        <v>437</v>
      </c>
      <c r="N5" s="2"/>
      <c r="O5" s="19" t="s">
        <v>440</v>
      </c>
      <c r="P5" s="4" t="s">
        <v>439</v>
      </c>
      <c r="Q5" s="4" t="s">
        <v>72</v>
      </c>
      <c r="R5" s="10"/>
      <c r="S5" s="3"/>
      <c r="T5" s="2">
        <v>24</v>
      </c>
      <c r="U5" s="9">
        <f>T5*12/360</f>
        <v>0.8</v>
      </c>
      <c r="V5" s="20"/>
    </row>
    <row r="6" spans="1:22" s="11" customFormat="1" ht="46.9" customHeight="1" x14ac:dyDescent="0.2">
      <c r="A6" s="35">
        <v>5</v>
      </c>
      <c r="B6" s="4" t="s">
        <v>394</v>
      </c>
      <c r="C6" s="2" t="s">
        <v>62</v>
      </c>
      <c r="D6" s="3">
        <v>45411</v>
      </c>
      <c r="E6" s="3">
        <v>45411</v>
      </c>
      <c r="F6" s="2" t="s">
        <v>58</v>
      </c>
      <c r="G6" s="2">
        <v>2</v>
      </c>
      <c r="H6" s="5"/>
      <c r="I6" s="6">
        <v>23796.5</v>
      </c>
      <c r="J6" s="6">
        <v>23796.5</v>
      </c>
      <c r="K6" s="6">
        <f t="shared" ref="K6:K13" si="0">L6-J6</f>
        <v>951.86000000000058</v>
      </c>
      <c r="L6" s="6">
        <v>24748.36</v>
      </c>
      <c r="M6" s="33" t="s">
        <v>393</v>
      </c>
      <c r="N6" s="2"/>
      <c r="O6" s="19" t="s">
        <v>186</v>
      </c>
      <c r="P6" s="4" t="s">
        <v>278</v>
      </c>
      <c r="Q6" s="4" t="s">
        <v>78</v>
      </c>
      <c r="R6" s="10">
        <v>45391</v>
      </c>
      <c r="S6" s="3">
        <v>45401</v>
      </c>
      <c r="T6" s="2"/>
      <c r="U6" s="9">
        <v>10</v>
      </c>
      <c r="V6" s="20"/>
    </row>
    <row r="7" spans="1:22" s="11" customFormat="1" ht="46.9" customHeight="1" x14ac:dyDescent="0.2">
      <c r="A7" s="35">
        <v>6</v>
      </c>
      <c r="B7" s="4" t="s">
        <v>390</v>
      </c>
      <c r="C7" s="2" t="s">
        <v>62</v>
      </c>
      <c r="D7" s="3">
        <v>45411</v>
      </c>
      <c r="E7" s="3">
        <v>45411</v>
      </c>
      <c r="F7" s="2" t="s">
        <v>58</v>
      </c>
      <c r="G7" s="2">
        <v>2</v>
      </c>
      <c r="H7" s="5"/>
      <c r="I7" s="6">
        <v>100000</v>
      </c>
      <c r="J7" s="6">
        <v>25674.04</v>
      </c>
      <c r="K7" s="6">
        <f t="shared" si="0"/>
        <v>5391.5499999999993</v>
      </c>
      <c r="L7" s="6">
        <v>31065.59</v>
      </c>
      <c r="M7" s="3" t="s">
        <v>392</v>
      </c>
      <c r="N7" s="2"/>
      <c r="O7" s="19" t="s">
        <v>187</v>
      </c>
      <c r="P7" s="2" t="s">
        <v>391</v>
      </c>
      <c r="Q7" s="4" t="s">
        <v>401</v>
      </c>
      <c r="R7" s="10">
        <v>45411</v>
      </c>
      <c r="S7" s="3">
        <v>45550</v>
      </c>
      <c r="T7" s="2"/>
      <c r="U7" s="9">
        <v>5</v>
      </c>
      <c r="V7" s="20"/>
    </row>
    <row r="8" spans="1:22" s="11" customFormat="1" ht="46.9" customHeight="1" x14ac:dyDescent="0.2">
      <c r="A8" s="35">
        <v>7</v>
      </c>
      <c r="B8" s="4" t="s">
        <v>387</v>
      </c>
      <c r="C8" s="2" t="s">
        <v>62</v>
      </c>
      <c r="D8" s="3">
        <v>45398</v>
      </c>
      <c r="E8" s="3">
        <v>45406</v>
      </c>
      <c r="F8" s="2" t="s">
        <v>58</v>
      </c>
      <c r="G8" s="2">
        <v>2</v>
      </c>
      <c r="H8" s="5"/>
      <c r="I8" s="6">
        <v>195562</v>
      </c>
      <c r="J8" s="6">
        <v>74402.75</v>
      </c>
      <c r="K8" s="6">
        <f t="shared" si="0"/>
        <v>15624.580000000002</v>
      </c>
      <c r="L8" s="6">
        <v>90027.33</v>
      </c>
      <c r="M8" s="7" t="s">
        <v>389</v>
      </c>
      <c r="N8" s="2"/>
      <c r="O8" s="19" t="s">
        <v>187</v>
      </c>
      <c r="P8" s="4" t="s">
        <v>388</v>
      </c>
      <c r="Q8" s="4" t="s">
        <v>239</v>
      </c>
      <c r="R8" s="10">
        <v>45422</v>
      </c>
      <c r="S8" s="3">
        <v>45421</v>
      </c>
      <c r="T8" s="2">
        <v>360</v>
      </c>
      <c r="U8" s="9">
        <f>T8*12/360</f>
        <v>12</v>
      </c>
      <c r="V8" s="20"/>
    </row>
    <row r="9" spans="1:22" s="11" customFormat="1" ht="46.9" customHeight="1" x14ac:dyDescent="0.2">
      <c r="A9" s="35">
        <v>8</v>
      </c>
      <c r="B9" s="4" t="s">
        <v>396</v>
      </c>
      <c r="C9" s="2" t="s">
        <v>62</v>
      </c>
      <c r="D9" s="3">
        <v>45393</v>
      </c>
      <c r="E9" s="3">
        <v>45393</v>
      </c>
      <c r="F9" s="2" t="s">
        <v>58</v>
      </c>
      <c r="G9" s="2">
        <v>2</v>
      </c>
      <c r="H9" s="5"/>
      <c r="I9" s="6">
        <v>44200</v>
      </c>
      <c r="J9" s="6">
        <v>44200</v>
      </c>
      <c r="K9" s="6">
        <f t="shared" si="0"/>
        <v>1768</v>
      </c>
      <c r="L9" s="6">
        <v>45968</v>
      </c>
      <c r="M9" s="7" t="s">
        <v>395</v>
      </c>
      <c r="N9" s="2"/>
      <c r="O9" s="19" t="s">
        <v>186</v>
      </c>
      <c r="P9" s="4" t="s">
        <v>397</v>
      </c>
      <c r="Q9" s="4" t="s">
        <v>398</v>
      </c>
      <c r="R9" s="10"/>
      <c r="S9" s="3"/>
      <c r="T9" s="2"/>
      <c r="U9" s="9">
        <v>6</v>
      </c>
      <c r="V9" s="20"/>
    </row>
    <row r="10" spans="1:22" s="11" customFormat="1" ht="46.9" customHeight="1" x14ac:dyDescent="0.2">
      <c r="A10" s="35">
        <v>9</v>
      </c>
      <c r="B10" s="4" t="s">
        <v>384</v>
      </c>
      <c r="C10" s="2" t="s">
        <v>62</v>
      </c>
      <c r="D10" s="3">
        <v>45358</v>
      </c>
      <c r="E10" s="3" t="s">
        <v>423</v>
      </c>
      <c r="F10" s="2" t="s">
        <v>58</v>
      </c>
      <c r="G10" s="2">
        <v>2</v>
      </c>
      <c r="H10" s="5"/>
      <c r="I10" s="6">
        <v>100000</v>
      </c>
      <c r="J10" s="6">
        <v>18500</v>
      </c>
      <c r="K10" s="6">
        <f t="shared" si="0"/>
        <v>3885</v>
      </c>
      <c r="L10" s="6">
        <v>22385</v>
      </c>
      <c r="M10" s="33" t="s">
        <v>412</v>
      </c>
      <c r="N10" s="2"/>
      <c r="O10" s="19" t="s">
        <v>187</v>
      </c>
      <c r="P10" s="32" t="s">
        <v>385</v>
      </c>
      <c r="Q10" s="4" t="s">
        <v>413</v>
      </c>
      <c r="R10" s="10">
        <v>45464</v>
      </c>
      <c r="S10" s="3">
        <v>46193</v>
      </c>
      <c r="T10" s="2">
        <v>720</v>
      </c>
      <c r="U10" s="9">
        <f>T10*12/360</f>
        <v>24</v>
      </c>
      <c r="V10" s="20"/>
    </row>
    <row r="11" spans="1:22" s="11" customFormat="1" ht="46.9" customHeight="1" x14ac:dyDescent="0.2">
      <c r="A11" s="35">
        <v>10</v>
      </c>
      <c r="B11" s="4" t="s">
        <v>402</v>
      </c>
      <c r="C11" s="2" t="s">
        <v>62</v>
      </c>
      <c r="D11" s="3">
        <v>45365</v>
      </c>
      <c r="E11" s="3">
        <v>45365</v>
      </c>
      <c r="F11" s="2" t="s">
        <v>58</v>
      </c>
      <c r="G11" s="2">
        <v>2</v>
      </c>
      <c r="H11" s="5"/>
      <c r="I11" s="6">
        <v>12800</v>
      </c>
      <c r="J11" s="6">
        <v>12800</v>
      </c>
      <c r="K11" s="6">
        <f t="shared" si="0"/>
        <v>2688</v>
      </c>
      <c r="L11" s="6">
        <v>15488</v>
      </c>
      <c r="M11" s="7" t="s">
        <v>404</v>
      </c>
      <c r="N11" s="2"/>
      <c r="O11" s="19" t="s">
        <v>186</v>
      </c>
      <c r="P11" s="4" t="s">
        <v>403</v>
      </c>
      <c r="Q11" s="4" t="s">
        <v>405</v>
      </c>
      <c r="R11" s="10">
        <v>45364</v>
      </c>
      <c r="S11" s="3"/>
      <c r="T11" s="2"/>
      <c r="U11" s="9">
        <v>11</v>
      </c>
      <c r="V11" s="20"/>
    </row>
    <row r="12" spans="1:22" s="11" customFormat="1" ht="46.9" customHeight="1" x14ac:dyDescent="0.2">
      <c r="A12" s="35">
        <v>11</v>
      </c>
      <c r="B12" s="4" t="s">
        <v>410</v>
      </c>
      <c r="C12" s="2" t="s">
        <v>62</v>
      </c>
      <c r="D12" s="3">
        <v>45359</v>
      </c>
      <c r="E12" s="3">
        <v>45365</v>
      </c>
      <c r="F12" s="2" t="s">
        <v>58</v>
      </c>
      <c r="G12" s="2">
        <v>2</v>
      </c>
      <c r="H12" s="5"/>
      <c r="I12" s="6">
        <v>116668.68</v>
      </c>
      <c r="J12" s="6">
        <v>51240</v>
      </c>
      <c r="K12" s="6">
        <f t="shared" si="0"/>
        <v>10760.400000000001</v>
      </c>
      <c r="L12" s="20">
        <v>62000.4</v>
      </c>
      <c r="M12" s="7" t="s">
        <v>411</v>
      </c>
      <c r="N12" s="2"/>
      <c r="O12" s="19" t="s">
        <v>187</v>
      </c>
      <c r="P12" s="4" t="s">
        <v>386</v>
      </c>
      <c r="Q12" s="4" t="s">
        <v>409</v>
      </c>
      <c r="R12" s="10">
        <v>45376</v>
      </c>
      <c r="S12" s="3">
        <v>45740</v>
      </c>
      <c r="T12" s="2">
        <v>360</v>
      </c>
      <c r="U12" s="9">
        <f>T12*12/360</f>
        <v>12</v>
      </c>
      <c r="V12" s="20"/>
    </row>
    <row r="13" spans="1:22" s="11" customFormat="1" ht="46.9" customHeight="1" x14ac:dyDescent="0.2">
      <c r="A13" s="35">
        <v>12</v>
      </c>
      <c r="B13" s="4" t="s">
        <v>399</v>
      </c>
      <c r="C13" s="2" t="s">
        <v>62</v>
      </c>
      <c r="D13" s="3">
        <v>45363</v>
      </c>
      <c r="E13" s="3">
        <v>45363</v>
      </c>
      <c r="F13" s="2" t="s">
        <v>58</v>
      </c>
      <c r="G13" s="2">
        <v>2</v>
      </c>
      <c r="H13" s="5"/>
      <c r="I13" s="6">
        <v>70725.38</v>
      </c>
      <c r="J13" s="6">
        <v>70725.38</v>
      </c>
      <c r="K13" s="6">
        <f t="shared" si="0"/>
        <v>2829.0199999999895</v>
      </c>
      <c r="L13" s="6">
        <v>73554.399999999994</v>
      </c>
      <c r="M13" s="7" t="s">
        <v>400</v>
      </c>
      <c r="N13" s="2"/>
      <c r="O13" s="19" t="s">
        <v>186</v>
      </c>
      <c r="P13" s="4" t="s">
        <v>90</v>
      </c>
      <c r="Q13" s="4" t="s">
        <v>108</v>
      </c>
      <c r="R13" s="10"/>
      <c r="S13" s="3"/>
      <c r="T13" s="2"/>
      <c r="U13" s="9">
        <v>6</v>
      </c>
      <c r="V13" s="20"/>
    </row>
    <row r="14" spans="1:22" s="48" customFormat="1" ht="46.9" customHeight="1" x14ac:dyDescent="0.2">
      <c r="A14" s="35">
        <v>13</v>
      </c>
      <c r="B14" s="37" t="s">
        <v>383</v>
      </c>
      <c r="C14" s="38" t="s">
        <v>62</v>
      </c>
      <c r="D14" s="39">
        <v>45322</v>
      </c>
      <c r="E14" s="39">
        <v>45334</v>
      </c>
      <c r="F14" s="38" t="s">
        <v>58</v>
      </c>
      <c r="G14" s="38">
        <v>2</v>
      </c>
      <c r="H14" s="40"/>
      <c r="I14" s="41">
        <v>50500</v>
      </c>
      <c r="J14" s="41">
        <v>50500</v>
      </c>
      <c r="K14" s="41"/>
      <c r="L14" s="42">
        <v>50500</v>
      </c>
      <c r="M14" s="43" t="s">
        <v>406</v>
      </c>
      <c r="N14" s="38"/>
      <c r="O14" s="44" t="s">
        <v>186</v>
      </c>
      <c r="P14" s="37" t="s">
        <v>408</v>
      </c>
      <c r="Q14" s="37" t="s">
        <v>407</v>
      </c>
      <c r="R14" s="45">
        <v>45334</v>
      </c>
      <c r="S14" s="39">
        <v>45699</v>
      </c>
      <c r="T14" s="38">
        <v>360</v>
      </c>
      <c r="U14" s="46">
        <f>T14*12/360</f>
        <v>12</v>
      </c>
      <c r="V14" s="47"/>
    </row>
    <row r="15" spans="1:22" s="48" customFormat="1" ht="46.9" customHeight="1" x14ac:dyDescent="0.2">
      <c r="A15" s="35">
        <v>14</v>
      </c>
      <c r="B15" s="37" t="s">
        <v>414</v>
      </c>
      <c r="C15" s="38" t="s">
        <v>62</v>
      </c>
      <c r="D15" s="39">
        <v>45322</v>
      </c>
      <c r="E15" s="39">
        <v>45322</v>
      </c>
      <c r="F15" s="38" t="s">
        <v>58</v>
      </c>
      <c r="G15" s="38">
        <v>2</v>
      </c>
      <c r="H15" s="40"/>
      <c r="I15" s="41">
        <v>18181.82</v>
      </c>
      <c r="J15" s="41">
        <v>18181.82</v>
      </c>
      <c r="K15" s="41">
        <f t="shared" ref="K15:K60" si="1">L15-J15</f>
        <v>3818.1800000000003</v>
      </c>
      <c r="L15" s="41">
        <v>22000</v>
      </c>
      <c r="M15" s="49" t="s">
        <v>415</v>
      </c>
      <c r="N15" s="38"/>
      <c r="O15" s="44" t="s">
        <v>186</v>
      </c>
      <c r="P15" s="37" t="s">
        <v>416</v>
      </c>
      <c r="Q15" s="37" t="s">
        <v>417</v>
      </c>
      <c r="R15" s="45">
        <v>45322</v>
      </c>
      <c r="S15" s="39">
        <v>45687</v>
      </c>
      <c r="T15" s="38">
        <v>360</v>
      </c>
      <c r="U15" s="46">
        <v>11</v>
      </c>
      <c r="V15" s="47"/>
    </row>
    <row r="16" spans="1:22" s="48" customFormat="1" ht="46.9" customHeight="1" x14ac:dyDescent="0.2">
      <c r="A16" s="35">
        <v>15</v>
      </c>
      <c r="B16" s="37" t="s">
        <v>418</v>
      </c>
      <c r="C16" s="38" t="s">
        <v>62</v>
      </c>
      <c r="D16" s="39">
        <v>45313</v>
      </c>
      <c r="E16" s="39">
        <v>45313</v>
      </c>
      <c r="F16" s="38" t="s">
        <v>58</v>
      </c>
      <c r="G16" s="38">
        <v>2</v>
      </c>
      <c r="H16" s="40"/>
      <c r="I16" s="41">
        <v>5000</v>
      </c>
      <c r="J16" s="41">
        <v>5000</v>
      </c>
      <c r="K16" s="41">
        <f t="shared" si="1"/>
        <v>1050</v>
      </c>
      <c r="L16" s="41">
        <v>6050</v>
      </c>
      <c r="M16" s="49" t="s">
        <v>419</v>
      </c>
      <c r="N16" s="38"/>
      <c r="O16" s="44" t="s">
        <v>422</v>
      </c>
      <c r="P16" s="37" t="s">
        <v>420</v>
      </c>
      <c r="Q16" s="37" t="s">
        <v>352</v>
      </c>
      <c r="R16" s="45">
        <v>45313</v>
      </c>
      <c r="S16" s="39" t="s">
        <v>421</v>
      </c>
      <c r="T16" s="38">
        <v>360</v>
      </c>
      <c r="U16" s="46">
        <v>11</v>
      </c>
      <c r="V16" s="47"/>
    </row>
    <row r="17" spans="1:22" s="11" customFormat="1" ht="59.45" customHeight="1" x14ac:dyDescent="0.2">
      <c r="A17" s="35">
        <v>16</v>
      </c>
      <c r="B17" s="4" t="s">
        <v>51</v>
      </c>
      <c r="C17" s="2" t="s">
        <v>62</v>
      </c>
      <c r="D17" s="3">
        <v>45278</v>
      </c>
      <c r="E17" s="3">
        <v>45306</v>
      </c>
      <c r="F17" s="2" t="s">
        <v>58</v>
      </c>
      <c r="G17" s="2">
        <v>2</v>
      </c>
      <c r="H17" s="5"/>
      <c r="I17" s="6">
        <v>99173.56</v>
      </c>
      <c r="J17" s="6">
        <v>42000</v>
      </c>
      <c r="K17" s="6">
        <f t="shared" si="1"/>
        <v>8820</v>
      </c>
      <c r="L17" s="6">
        <v>50820</v>
      </c>
      <c r="M17" s="7" t="s">
        <v>150</v>
      </c>
      <c r="N17" s="2" t="s">
        <v>59</v>
      </c>
      <c r="O17" s="19" t="s">
        <v>187</v>
      </c>
      <c r="P17" s="4" t="s">
        <v>68</v>
      </c>
      <c r="Q17" s="4" t="s">
        <v>69</v>
      </c>
      <c r="R17" s="10">
        <f t="shared" ref="R17:R23" si="2">E17</f>
        <v>45306</v>
      </c>
      <c r="S17" s="3">
        <v>45666</v>
      </c>
      <c r="T17" s="2">
        <f t="shared" ref="T17:T64" si="3">S17-R17</f>
        <v>360</v>
      </c>
      <c r="U17" s="9">
        <f t="shared" ref="U17:U64" si="4">T17*12/360</f>
        <v>12</v>
      </c>
      <c r="V17" s="20"/>
    </row>
    <row r="18" spans="1:22" ht="53.45" customHeight="1" x14ac:dyDescent="0.25">
      <c r="A18" s="35">
        <v>17</v>
      </c>
      <c r="B18" s="4" t="s">
        <v>55</v>
      </c>
      <c r="C18" s="2" t="s">
        <v>62</v>
      </c>
      <c r="D18" s="3">
        <v>45279</v>
      </c>
      <c r="E18" s="3">
        <v>45280</v>
      </c>
      <c r="F18" s="2" t="s">
        <v>58</v>
      </c>
      <c r="G18" s="2">
        <v>2</v>
      </c>
      <c r="H18" s="5"/>
      <c r="I18" s="6">
        <v>100000</v>
      </c>
      <c r="J18" s="6">
        <v>67780.53</v>
      </c>
      <c r="K18" s="6">
        <f t="shared" si="1"/>
        <v>14233.910000000003</v>
      </c>
      <c r="L18" s="6">
        <v>82014.44</v>
      </c>
      <c r="M18" s="7" t="s">
        <v>157</v>
      </c>
      <c r="N18" s="2" t="s">
        <v>59</v>
      </c>
      <c r="O18" s="19" t="s">
        <v>187</v>
      </c>
      <c r="P18" s="4" t="s">
        <v>98</v>
      </c>
      <c r="Q18" s="4" t="s">
        <v>99</v>
      </c>
      <c r="R18" s="10">
        <f t="shared" si="2"/>
        <v>45280</v>
      </c>
      <c r="S18" s="3">
        <v>45460</v>
      </c>
      <c r="T18" s="2">
        <f t="shared" si="3"/>
        <v>180</v>
      </c>
      <c r="U18" s="9">
        <f t="shared" si="4"/>
        <v>6</v>
      </c>
      <c r="V18" s="36"/>
    </row>
    <row r="19" spans="1:22" ht="47.45" customHeight="1" x14ac:dyDescent="0.25">
      <c r="A19" s="35">
        <v>18</v>
      </c>
      <c r="B19" s="4" t="s">
        <v>52</v>
      </c>
      <c r="C19" s="2" t="s">
        <v>62</v>
      </c>
      <c r="D19" s="3">
        <v>45278</v>
      </c>
      <c r="E19" s="3">
        <v>45278</v>
      </c>
      <c r="F19" s="2" t="s">
        <v>58</v>
      </c>
      <c r="G19" s="2">
        <v>2</v>
      </c>
      <c r="H19" s="5"/>
      <c r="I19" s="6">
        <v>30000</v>
      </c>
      <c r="J19" s="6">
        <v>3900.75</v>
      </c>
      <c r="K19" s="6">
        <f t="shared" si="1"/>
        <v>819.15999999999985</v>
      </c>
      <c r="L19" s="6">
        <v>4719.91</v>
      </c>
      <c r="M19" s="7" t="s">
        <v>151</v>
      </c>
      <c r="N19" s="2" t="s">
        <v>59</v>
      </c>
      <c r="O19" s="19" t="s">
        <v>187</v>
      </c>
      <c r="P19" s="4" t="s">
        <v>209</v>
      </c>
      <c r="Q19" s="4" t="s">
        <v>210</v>
      </c>
      <c r="R19" s="10">
        <f t="shared" si="2"/>
        <v>45278</v>
      </c>
      <c r="S19" s="3">
        <v>45638</v>
      </c>
      <c r="T19" s="2">
        <f t="shared" si="3"/>
        <v>360</v>
      </c>
      <c r="U19" s="9">
        <f t="shared" si="4"/>
        <v>12</v>
      </c>
      <c r="V19" s="36"/>
    </row>
    <row r="20" spans="1:22" ht="47.45" customHeight="1" x14ac:dyDescent="0.25">
      <c r="A20" s="35">
        <v>19</v>
      </c>
      <c r="B20" s="4" t="s">
        <v>54</v>
      </c>
      <c r="C20" s="2" t="s">
        <v>62</v>
      </c>
      <c r="D20" s="3">
        <v>45278</v>
      </c>
      <c r="E20" s="3">
        <v>45275</v>
      </c>
      <c r="F20" s="2" t="s">
        <v>58</v>
      </c>
      <c r="G20" s="2">
        <v>2</v>
      </c>
      <c r="H20" s="5"/>
      <c r="I20" s="6">
        <v>60000</v>
      </c>
      <c r="J20" s="6">
        <v>46624.12</v>
      </c>
      <c r="K20" s="6">
        <f t="shared" si="1"/>
        <v>9791.0599999999977</v>
      </c>
      <c r="L20" s="6">
        <v>56415.18</v>
      </c>
      <c r="M20" s="7" t="s">
        <v>154</v>
      </c>
      <c r="N20" s="2" t="s">
        <v>59</v>
      </c>
      <c r="O20" s="19" t="s">
        <v>187</v>
      </c>
      <c r="P20" s="4" t="s">
        <v>155</v>
      </c>
      <c r="Q20" s="4" t="s">
        <v>156</v>
      </c>
      <c r="R20" s="10">
        <f t="shared" si="2"/>
        <v>45275</v>
      </c>
      <c r="S20" s="3">
        <v>45447</v>
      </c>
      <c r="T20" s="2">
        <f t="shared" si="3"/>
        <v>172</v>
      </c>
      <c r="U20" s="9">
        <f t="shared" si="4"/>
        <v>5.7333333333333334</v>
      </c>
      <c r="V20" s="36"/>
    </row>
    <row r="21" spans="1:22" ht="47.45" customHeight="1" x14ac:dyDescent="0.25">
      <c r="A21" s="35">
        <v>20</v>
      </c>
      <c r="B21" s="4" t="s">
        <v>48</v>
      </c>
      <c r="C21" s="2" t="s">
        <v>62</v>
      </c>
      <c r="D21" s="3">
        <v>45260</v>
      </c>
      <c r="E21" s="3">
        <v>45272</v>
      </c>
      <c r="F21" s="2" t="s">
        <v>58</v>
      </c>
      <c r="G21" s="2">
        <v>2</v>
      </c>
      <c r="H21" s="5"/>
      <c r="I21" s="6">
        <v>97090</v>
      </c>
      <c r="J21" s="6">
        <v>97090</v>
      </c>
      <c r="K21" s="6">
        <f t="shared" si="1"/>
        <v>0</v>
      </c>
      <c r="L21" s="6">
        <v>97090</v>
      </c>
      <c r="M21" s="7" t="s">
        <v>142</v>
      </c>
      <c r="N21" s="2" t="s">
        <v>59</v>
      </c>
      <c r="O21" s="19" t="s">
        <v>186</v>
      </c>
      <c r="P21" s="4" t="s">
        <v>143</v>
      </c>
      <c r="Q21" s="4" t="s">
        <v>100</v>
      </c>
      <c r="R21" s="10">
        <f t="shared" si="2"/>
        <v>45272</v>
      </c>
      <c r="S21" s="3">
        <v>45550</v>
      </c>
      <c r="T21" s="2">
        <f t="shared" si="3"/>
        <v>278</v>
      </c>
      <c r="U21" s="9">
        <f t="shared" si="4"/>
        <v>9.2666666666666675</v>
      </c>
      <c r="V21" s="36"/>
    </row>
    <row r="22" spans="1:22" ht="47.45" customHeight="1" x14ac:dyDescent="0.25">
      <c r="A22" s="35">
        <v>21</v>
      </c>
      <c r="B22" s="4" t="s">
        <v>47</v>
      </c>
      <c r="C22" s="2" t="s">
        <v>62</v>
      </c>
      <c r="D22" s="3">
        <v>45264</v>
      </c>
      <c r="E22" s="3">
        <v>45264</v>
      </c>
      <c r="F22" s="2" t="s">
        <v>58</v>
      </c>
      <c r="G22" s="2">
        <v>2</v>
      </c>
      <c r="H22" s="5"/>
      <c r="I22" s="6">
        <v>82644.63</v>
      </c>
      <c r="J22" s="6">
        <v>34500</v>
      </c>
      <c r="K22" s="6">
        <f t="shared" si="1"/>
        <v>7245</v>
      </c>
      <c r="L22" s="6">
        <v>41745</v>
      </c>
      <c r="M22" s="7" t="s">
        <v>139</v>
      </c>
      <c r="N22" s="2" t="s">
        <v>59</v>
      </c>
      <c r="O22" s="19" t="s">
        <v>187</v>
      </c>
      <c r="P22" s="4" t="s">
        <v>140</v>
      </c>
      <c r="Q22" s="4" t="s">
        <v>141</v>
      </c>
      <c r="R22" s="10">
        <f t="shared" si="2"/>
        <v>45264</v>
      </c>
      <c r="S22" s="3">
        <v>45624</v>
      </c>
      <c r="T22" s="2">
        <f t="shared" si="3"/>
        <v>360</v>
      </c>
      <c r="U22" s="9">
        <f t="shared" si="4"/>
        <v>12</v>
      </c>
      <c r="V22" s="36"/>
    </row>
    <row r="23" spans="1:22" ht="47.45" customHeight="1" x14ac:dyDescent="0.25">
      <c r="A23" s="35">
        <v>22</v>
      </c>
      <c r="B23" s="4" t="s">
        <v>49</v>
      </c>
      <c r="C23" s="2" t="s">
        <v>62</v>
      </c>
      <c r="D23" s="3">
        <v>45253</v>
      </c>
      <c r="E23" s="3">
        <v>45259</v>
      </c>
      <c r="F23" s="2" t="s">
        <v>58</v>
      </c>
      <c r="G23" s="2">
        <v>2</v>
      </c>
      <c r="H23" s="4"/>
      <c r="I23" s="6">
        <v>20242.96</v>
      </c>
      <c r="J23" s="6">
        <f>L23-4251.02</f>
        <v>20242.96</v>
      </c>
      <c r="K23" s="6">
        <f t="shared" si="1"/>
        <v>4251.0200000000004</v>
      </c>
      <c r="L23" s="6">
        <v>24493.98</v>
      </c>
      <c r="M23" s="7" t="s">
        <v>146</v>
      </c>
      <c r="N23" s="2" t="s">
        <v>59</v>
      </c>
      <c r="O23" s="19" t="s">
        <v>186</v>
      </c>
      <c r="P23" s="4" t="s">
        <v>144</v>
      </c>
      <c r="Q23" s="4" t="s">
        <v>145</v>
      </c>
      <c r="R23" s="10">
        <f t="shared" si="2"/>
        <v>45259</v>
      </c>
      <c r="S23" s="10">
        <v>45322</v>
      </c>
      <c r="T23" s="2">
        <f t="shared" si="3"/>
        <v>63</v>
      </c>
      <c r="U23" s="9">
        <f t="shared" si="4"/>
        <v>2.1</v>
      </c>
      <c r="V23" s="36"/>
    </row>
    <row r="24" spans="1:22" ht="47.45" customHeight="1" x14ac:dyDescent="0.25">
      <c r="A24" s="35">
        <v>23</v>
      </c>
      <c r="B24" s="4" t="s">
        <v>182</v>
      </c>
      <c r="C24" s="2" t="s">
        <v>159</v>
      </c>
      <c r="D24" s="3">
        <v>45252</v>
      </c>
      <c r="E24" s="3">
        <v>45252</v>
      </c>
      <c r="F24" s="2" t="s">
        <v>58</v>
      </c>
      <c r="G24" s="2">
        <v>2</v>
      </c>
      <c r="H24" s="5"/>
      <c r="I24" s="6">
        <v>7500</v>
      </c>
      <c r="J24" s="6">
        <v>7350</v>
      </c>
      <c r="K24" s="6">
        <f t="shared" si="1"/>
        <v>1543</v>
      </c>
      <c r="L24" s="6">
        <v>8893</v>
      </c>
      <c r="M24" s="7" t="s">
        <v>183</v>
      </c>
      <c r="N24" s="2" t="s">
        <v>59</v>
      </c>
      <c r="O24" s="8" t="s">
        <v>158</v>
      </c>
      <c r="P24" s="4" t="s">
        <v>184</v>
      </c>
      <c r="Q24" s="4" t="s">
        <v>185</v>
      </c>
      <c r="R24" s="3">
        <v>45252</v>
      </c>
      <c r="S24" s="3">
        <v>45612</v>
      </c>
      <c r="T24" s="2">
        <f t="shared" si="3"/>
        <v>360</v>
      </c>
      <c r="U24" s="9">
        <f t="shared" si="4"/>
        <v>12</v>
      </c>
      <c r="V24" s="36"/>
    </row>
    <row r="25" spans="1:22" ht="47.45" customHeight="1" x14ac:dyDescent="0.25">
      <c r="A25" s="35">
        <v>24</v>
      </c>
      <c r="B25" s="4" t="s">
        <v>53</v>
      </c>
      <c r="C25" s="2" t="s">
        <v>62</v>
      </c>
      <c r="D25" s="3">
        <v>45226</v>
      </c>
      <c r="E25" s="3">
        <v>45226</v>
      </c>
      <c r="F25" s="2" t="s">
        <v>58</v>
      </c>
      <c r="G25" s="2">
        <v>2</v>
      </c>
      <c r="H25" s="5"/>
      <c r="I25" s="6">
        <v>11850</v>
      </c>
      <c r="J25" s="6">
        <v>11850</v>
      </c>
      <c r="K25" s="6">
        <f t="shared" si="1"/>
        <v>3150</v>
      </c>
      <c r="L25" s="6">
        <v>15000</v>
      </c>
      <c r="M25" s="7" t="s">
        <v>152</v>
      </c>
      <c r="N25" s="2" t="s">
        <v>59</v>
      </c>
      <c r="O25" s="19" t="s">
        <v>186</v>
      </c>
      <c r="P25" s="4" t="s">
        <v>153</v>
      </c>
      <c r="Q25" s="4" t="s">
        <v>188</v>
      </c>
      <c r="R25" s="10">
        <f>E25</f>
        <v>45226</v>
      </c>
      <c r="S25" s="3">
        <v>45406</v>
      </c>
      <c r="T25" s="2">
        <f t="shared" si="3"/>
        <v>180</v>
      </c>
      <c r="U25" s="9">
        <f t="shared" si="4"/>
        <v>6</v>
      </c>
      <c r="V25" s="36"/>
    </row>
    <row r="26" spans="1:22" ht="47.45" customHeight="1" x14ac:dyDescent="0.25">
      <c r="A26" s="35">
        <v>25</v>
      </c>
      <c r="B26" s="4" t="s">
        <v>46</v>
      </c>
      <c r="C26" s="2" t="s">
        <v>62</v>
      </c>
      <c r="D26" s="3">
        <v>45217</v>
      </c>
      <c r="E26" s="3">
        <v>45217</v>
      </c>
      <c r="F26" s="2" t="s">
        <v>58</v>
      </c>
      <c r="G26" s="2">
        <v>2</v>
      </c>
      <c r="H26" s="5"/>
      <c r="I26" s="6">
        <v>24793.39</v>
      </c>
      <c r="J26" s="6">
        <v>24793.39</v>
      </c>
      <c r="K26" s="6">
        <f t="shared" si="1"/>
        <v>5206.6100000000006</v>
      </c>
      <c r="L26" s="6">
        <v>30000</v>
      </c>
      <c r="M26" s="7" t="s">
        <v>136</v>
      </c>
      <c r="N26" s="2" t="s">
        <v>59</v>
      </c>
      <c r="O26" s="19" t="s">
        <v>186</v>
      </c>
      <c r="P26" s="4" t="s">
        <v>137</v>
      </c>
      <c r="Q26" s="4" t="s">
        <v>138</v>
      </c>
      <c r="R26" s="10">
        <f>E26</f>
        <v>45217</v>
      </c>
      <c r="S26" s="3">
        <v>45577</v>
      </c>
      <c r="T26" s="2">
        <f t="shared" si="3"/>
        <v>360</v>
      </c>
      <c r="U26" s="9">
        <f t="shared" si="4"/>
        <v>12</v>
      </c>
      <c r="V26" s="36"/>
    </row>
    <row r="27" spans="1:22" ht="47.45" customHeight="1" x14ac:dyDescent="0.25">
      <c r="A27" s="35">
        <v>26</v>
      </c>
      <c r="B27" s="4" t="s">
        <v>45</v>
      </c>
      <c r="C27" s="2" t="s">
        <v>62</v>
      </c>
      <c r="D27" s="3">
        <v>45195</v>
      </c>
      <c r="E27" s="3">
        <v>45194</v>
      </c>
      <c r="F27" s="2" t="s">
        <v>58</v>
      </c>
      <c r="G27" s="2">
        <v>2</v>
      </c>
      <c r="H27" s="5"/>
      <c r="I27" s="6">
        <v>32863.64</v>
      </c>
      <c r="J27" s="6">
        <v>32863.64</v>
      </c>
      <c r="K27" s="6">
        <f t="shared" si="1"/>
        <v>6901.3600000000006</v>
      </c>
      <c r="L27" s="6">
        <v>39765</v>
      </c>
      <c r="M27" s="7" t="s">
        <v>135</v>
      </c>
      <c r="N27" s="2" t="s">
        <v>59</v>
      </c>
      <c r="O27" s="19" t="s">
        <v>186</v>
      </c>
      <c r="P27" s="4" t="s">
        <v>77</v>
      </c>
      <c r="Q27" s="4" t="s">
        <v>78</v>
      </c>
      <c r="R27" s="10">
        <f>E27</f>
        <v>45194</v>
      </c>
      <c r="S27" s="3">
        <v>45328</v>
      </c>
      <c r="T27" s="2">
        <f t="shared" si="3"/>
        <v>134</v>
      </c>
      <c r="U27" s="9">
        <f t="shared" si="4"/>
        <v>4.4666666666666668</v>
      </c>
      <c r="V27" s="36"/>
    </row>
    <row r="28" spans="1:22" ht="47.45" customHeight="1" x14ac:dyDescent="0.25">
      <c r="A28" s="35">
        <v>27</v>
      </c>
      <c r="B28" s="4" t="s">
        <v>178</v>
      </c>
      <c r="C28" s="2" t="s">
        <v>159</v>
      </c>
      <c r="D28" s="3">
        <v>45189</v>
      </c>
      <c r="E28" s="3">
        <v>45189</v>
      </c>
      <c r="F28" s="2" t="s">
        <v>58</v>
      </c>
      <c r="G28" s="2">
        <v>2</v>
      </c>
      <c r="H28" s="5"/>
      <c r="I28" s="6">
        <v>6375</v>
      </c>
      <c r="J28" s="6">
        <v>6375</v>
      </c>
      <c r="K28" s="6">
        <f t="shared" si="1"/>
        <v>0</v>
      </c>
      <c r="L28" s="6">
        <v>6375</v>
      </c>
      <c r="M28" s="7" t="s">
        <v>179</v>
      </c>
      <c r="N28" s="2" t="s">
        <v>59</v>
      </c>
      <c r="O28" s="8" t="s">
        <v>158</v>
      </c>
      <c r="P28" s="4" t="s">
        <v>180</v>
      </c>
      <c r="Q28" s="4" t="s">
        <v>181</v>
      </c>
      <c r="R28" s="3">
        <v>45189</v>
      </c>
      <c r="S28" s="3">
        <v>46269</v>
      </c>
      <c r="T28" s="2">
        <f t="shared" si="3"/>
        <v>1080</v>
      </c>
      <c r="U28" s="9">
        <f t="shared" si="4"/>
        <v>36</v>
      </c>
      <c r="V28" s="36"/>
    </row>
    <row r="29" spans="1:22" ht="47.45" customHeight="1" x14ac:dyDescent="0.25">
      <c r="A29" s="35">
        <v>28</v>
      </c>
      <c r="B29" s="4" t="s">
        <v>37</v>
      </c>
      <c r="C29" s="2" t="s">
        <v>62</v>
      </c>
      <c r="D29" s="3">
        <v>45141</v>
      </c>
      <c r="E29" s="3">
        <v>45188</v>
      </c>
      <c r="F29" s="2" t="s">
        <v>58</v>
      </c>
      <c r="G29" s="2">
        <v>2</v>
      </c>
      <c r="H29" s="5"/>
      <c r="I29" s="6">
        <v>115702.48</v>
      </c>
      <c r="J29" s="6">
        <v>55000</v>
      </c>
      <c r="K29" s="6">
        <f t="shared" si="1"/>
        <v>11550</v>
      </c>
      <c r="L29" s="6">
        <v>66550</v>
      </c>
      <c r="M29" s="7" t="s">
        <v>109</v>
      </c>
      <c r="N29" s="2" t="s">
        <v>59</v>
      </c>
      <c r="O29" s="19" t="s">
        <v>187</v>
      </c>
      <c r="P29" s="4" t="s">
        <v>110</v>
      </c>
      <c r="Q29" s="4" t="s">
        <v>111</v>
      </c>
      <c r="R29" s="10">
        <f>E29</f>
        <v>45188</v>
      </c>
      <c r="S29" s="10">
        <v>45548</v>
      </c>
      <c r="T29" s="2">
        <f t="shared" si="3"/>
        <v>360</v>
      </c>
      <c r="U29" s="9">
        <f t="shared" si="4"/>
        <v>12</v>
      </c>
      <c r="V29" s="36"/>
    </row>
    <row r="30" spans="1:22" ht="47.45" customHeight="1" x14ac:dyDescent="0.25">
      <c r="A30" s="35">
        <v>29</v>
      </c>
      <c r="B30" s="4" t="s">
        <v>173</v>
      </c>
      <c r="C30" s="2" t="s">
        <v>159</v>
      </c>
      <c r="D30" s="3">
        <v>45176</v>
      </c>
      <c r="E30" s="3">
        <v>45176</v>
      </c>
      <c r="F30" s="2" t="s">
        <v>58</v>
      </c>
      <c r="G30" s="2">
        <v>2</v>
      </c>
      <c r="H30" s="5"/>
      <c r="I30" s="6">
        <v>6000</v>
      </c>
      <c r="J30" s="6">
        <v>5311</v>
      </c>
      <c r="K30" s="6">
        <f t="shared" si="1"/>
        <v>212.4399999999996</v>
      </c>
      <c r="L30" s="6">
        <v>5523.44</v>
      </c>
      <c r="M30" s="7" t="s">
        <v>174</v>
      </c>
      <c r="N30" s="2" t="s">
        <v>59</v>
      </c>
      <c r="O30" s="8" t="s">
        <v>158</v>
      </c>
      <c r="P30" s="4" t="s">
        <v>166</v>
      </c>
      <c r="Q30" s="4" t="s">
        <v>167</v>
      </c>
      <c r="R30" s="10">
        <v>45176</v>
      </c>
      <c r="S30" s="3">
        <v>45199</v>
      </c>
      <c r="T30" s="2">
        <f t="shared" si="3"/>
        <v>23</v>
      </c>
      <c r="U30" s="9">
        <f t="shared" si="4"/>
        <v>0.76666666666666672</v>
      </c>
      <c r="V30" s="36"/>
    </row>
    <row r="31" spans="1:22" s="11" customFormat="1" ht="49.15" customHeight="1" x14ac:dyDescent="0.2">
      <c r="A31" s="35">
        <v>30</v>
      </c>
      <c r="B31" s="4" t="s">
        <v>44</v>
      </c>
      <c r="C31" s="2" t="s">
        <v>62</v>
      </c>
      <c r="D31" s="3">
        <v>45167</v>
      </c>
      <c r="E31" s="3">
        <v>45170</v>
      </c>
      <c r="F31" s="2" t="s">
        <v>58</v>
      </c>
      <c r="G31" s="2">
        <v>2</v>
      </c>
      <c r="H31" s="5"/>
      <c r="I31" s="6">
        <v>29500</v>
      </c>
      <c r="J31" s="6">
        <v>29500</v>
      </c>
      <c r="K31" s="6">
        <f t="shared" si="1"/>
        <v>6195</v>
      </c>
      <c r="L31" s="6">
        <v>35695</v>
      </c>
      <c r="M31" s="7" t="s">
        <v>132</v>
      </c>
      <c r="N31" s="2" t="s">
        <v>59</v>
      </c>
      <c r="O31" s="19" t="s">
        <v>186</v>
      </c>
      <c r="P31" s="4" t="s">
        <v>133</v>
      </c>
      <c r="Q31" s="4" t="s">
        <v>134</v>
      </c>
      <c r="R31" s="10">
        <f>E31</f>
        <v>45170</v>
      </c>
      <c r="S31" s="3">
        <v>45323</v>
      </c>
      <c r="T31" s="2">
        <f t="shared" si="3"/>
        <v>153</v>
      </c>
      <c r="U31" s="9">
        <f t="shared" si="4"/>
        <v>5.0999999999999996</v>
      </c>
      <c r="V31" s="20"/>
    </row>
    <row r="32" spans="1:22" s="11" customFormat="1" ht="59.45" customHeight="1" x14ac:dyDescent="0.2">
      <c r="A32" s="35">
        <v>31</v>
      </c>
      <c r="B32" s="4" t="s">
        <v>34</v>
      </c>
      <c r="C32" s="2" t="s">
        <v>62</v>
      </c>
      <c r="D32" s="3">
        <v>45105</v>
      </c>
      <c r="E32" s="3">
        <v>45139</v>
      </c>
      <c r="F32" s="2" t="s">
        <v>58</v>
      </c>
      <c r="G32" s="2">
        <v>2</v>
      </c>
      <c r="H32" s="5"/>
      <c r="I32" s="6">
        <v>110000</v>
      </c>
      <c r="J32" s="6">
        <v>52750</v>
      </c>
      <c r="K32" s="6">
        <f t="shared" si="1"/>
        <v>11077.5</v>
      </c>
      <c r="L32" s="6">
        <v>63827.5</v>
      </c>
      <c r="M32" s="14" t="s">
        <v>101</v>
      </c>
      <c r="N32" s="2" t="s">
        <v>59</v>
      </c>
      <c r="O32" s="19" t="s">
        <v>187</v>
      </c>
      <c r="P32" s="2" t="s">
        <v>102</v>
      </c>
      <c r="Q32" s="10" t="s">
        <v>103</v>
      </c>
      <c r="R32" s="10">
        <f>E32</f>
        <v>45139</v>
      </c>
      <c r="S32" s="10">
        <v>45499</v>
      </c>
      <c r="T32" s="2">
        <f t="shared" si="3"/>
        <v>360</v>
      </c>
      <c r="U32" s="9">
        <f t="shared" si="4"/>
        <v>12</v>
      </c>
      <c r="V32" s="20"/>
    </row>
    <row r="33" spans="1:22" ht="47.45" customHeight="1" x14ac:dyDescent="0.25">
      <c r="A33" s="35">
        <v>32</v>
      </c>
      <c r="B33" s="4" t="s">
        <v>169</v>
      </c>
      <c r="C33" s="2" t="s">
        <v>159</v>
      </c>
      <c r="D33" s="3">
        <v>45132</v>
      </c>
      <c r="E33" s="3">
        <v>45132</v>
      </c>
      <c r="F33" s="2" t="s">
        <v>58</v>
      </c>
      <c r="G33" s="2">
        <v>2</v>
      </c>
      <c r="H33" s="5"/>
      <c r="I33" s="6">
        <v>15000</v>
      </c>
      <c r="J33" s="6">
        <v>14200</v>
      </c>
      <c r="K33" s="6">
        <f t="shared" si="1"/>
        <v>2982</v>
      </c>
      <c r="L33" s="6">
        <v>17182</v>
      </c>
      <c r="M33" s="7" t="s">
        <v>170</v>
      </c>
      <c r="N33" s="2" t="s">
        <v>59</v>
      </c>
      <c r="O33" s="8" t="s">
        <v>158</v>
      </c>
      <c r="P33" s="4" t="s">
        <v>171</v>
      </c>
      <c r="Q33" s="4" t="s">
        <v>172</v>
      </c>
      <c r="R33" s="10">
        <v>45132</v>
      </c>
      <c r="S33" s="3">
        <v>45282</v>
      </c>
      <c r="T33" s="2">
        <f t="shared" si="3"/>
        <v>150</v>
      </c>
      <c r="U33" s="9">
        <f t="shared" si="4"/>
        <v>5</v>
      </c>
      <c r="V33" s="36"/>
    </row>
    <row r="34" spans="1:22" ht="47.45" customHeight="1" x14ac:dyDescent="0.25">
      <c r="A34" s="35">
        <v>33</v>
      </c>
      <c r="B34" s="4" t="s">
        <v>43</v>
      </c>
      <c r="C34" s="2" t="s">
        <v>62</v>
      </c>
      <c r="D34" s="10">
        <v>45122</v>
      </c>
      <c r="E34" s="10">
        <v>45125</v>
      </c>
      <c r="F34" s="2" t="s">
        <v>58</v>
      </c>
      <c r="G34" s="2">
        <v>2</v>
      </c>
      <c r="H34" s="5"/>
      <c r="I34" s="6">
        <v>100000</v>
      </c>
      <c r="J34" s="6">
        <v>87666.26</v>
      </c>
      <c r="K34" s="6">
        <f t="shared" si="1"/>
        <v>18409.910000000003</v>
      </c>
      <c r="L34" s="6">
        <v>106076.17</v>
      </c>
      <c r="M34" s="12" t="s">
        <v>130</v>
      </c>
      <c r="N34" s="2" t="s">
        <v>59</v>
      </c>
      <c r="O34" s="19" t="s">
        <v>186</v>
      </c>
      <c r="P34" s="4" t="s">
        <v>131</v>
      </c>
      <c r="Q34" s="4" t="s">
        <v>99</v>
      </c>
      <c r="R34" s="10">
        <f t="shared" ref="R34:R46" si="5">E34</f>
        <v>45125</v>
      </c>
      <c r="S34" s="3">
        <v>45315</v>
      </c>
      <c r="T34" s="2">
        <f t="shared" si="3"/>
        <v>190</v>
      </c>
      <c r="U34" s="9">
        <f t="shared" si="4"/>
        <v>6.333333333333333</v>
      </c>
      <c r="V34" s="36"/>
    </row>
    <row r="35" spans="1:22" ht="47.45" customHeight="1" x14ac:dyDescent="0.25">
      <c r="A35" s="35">
        <v>34</v>
      </c>
      <c r="B35" s="4" t="s">
        <v>42</v>
      </c>
      <c r="C35" s="2" t="s">
        <v>62</v>
      </c>
      <c r="D35" s="3">
        <v>45119</v>
      </c>
      <c r="E35" s="3">
        <v>45119</v>
      </c>
      <c r="F35" s="2" t="s">
        <v>58</v>
      </c>
      <c r="G35" s="2">
        <v>2</v>
      </c>
      <c r="H35" s="5"/>
      <c r="I35" s="6">
        <v>12396.69</v>
      </c>
      <c r="J35" s="6">
        <v>12396.69</v>
      </c>
      <c r="K35" s="6">
        <f t="shared" si="1"/>
        <v>2603.3099999999995</v>
      </c>
      <c r="L35" s="6">
        <v>15000</v>
      </c>
      <c r="M35" s="12" t="s">
        <v>128</v>
      </c>
      <c r="N35" s="2" t="s">
        <v>59</v>
      </c>
      <c r="O35" s="19" t="s">
        <v>186</v>
      </c>
      <c r="P35" s="4" t="s">
        <v>129</v>
      </c>
      <c r="Q35" s="10" t="s">
        <v>117</v>
      </c>
      <c r="R35" s="10">
        <f t="shared" si="5"/>
        <v>45119</v>
      </c>
      <c r="S35" s="3">
        <v>45179</v>
      </c>
      <c r="T35" s="2">
        <f t="shared" si="3"/>
        <v>60</v>
      </c>
      <c r="U35" s="9">
        <f t="shared" si="4"/>
        <v>2</v>
      </c>
      <c r="V35" s="36"/>
    </row>
    <row r="36" spans="1:22" ht="47.45" customHeight="1" x14ac:dyDescent="0.25">
      <c r="A36" s="35">
        <v>35</v>
      </c>
      <c r="B36" s="4" t="s">
        <v>40</v>
      </c>
      <c r="C36" s="2" t="s">
        <v>62</v>
      </c>
      <c r="D36" s="3">
        <v>45117</v>
      </c>
      <c r="E36" s="3">
        <v>45117</v>
      </c>
      <c r="F36" s="2" t="s">
        <v>58</v>
      </c>
      <c r="G36" s="2">
        <v>2</v>
      </c>
      <c r="H36" s="5"/>
      <c r="I36" s="6">
        <v>5371.9</v>
      </c>
      <c r="J36" s="6">
        <v>5182</v>
      </c>
      <c r="K36" s="6">
        <f t="shared" si="1"/>
        <v>1088.2200000000003</v>
      </c>
      <c r="L36" s="6">
        <v>6270.22</v>
      </c>
      <c r="M36" s="7" t="s">
        <v>118</v>
      </c>
      <c r="N36" s="2" t="s">
        <v>59</v>
      </c>
      <c r="O36" s="19" t="s">
        <v>186</v>
      </c>
      <c r="P36" s="4" t="s">
        <v>119</v>
      </c>
      <c r="Q36" s="4" t="s">
        <v>120</v>
      </c>
      <c r="R36" s="10">
        <f t="shared" si="5"/>
        <v>45117</v>
      </c>
      <c r="S36" s="3">
        <v>45267</v>
      </c>
      <c r="T36" s="2">
        <f t="shared" si="3"/>
        <v>150</v>
      </c>
      <c r="U36" s="9">
        <f t="shared" si="4"/>
        <v>5</v>
      </c>
      <c r="V36" s="36"/>
    </row>
    <row r="37" spans="1:22" ht="47.45" customHeight="1" x14ac:dyDescent="0.25">
      <c r="A37" s="35">
        <v>36</v>
      </c>
      <c r="B37" s="4" t="s">
        <v>41</v>
      </c>
      <c r="C37" s="2" t="s">
        <v>62</v>
      </c>
      <c r="D37" s="3">
        <v>45117</v>
      </c>
      <c r="E37" s="3">
        <v>45117</v>
      </c>
      <c r="F37" s="2" t="s">
        <v>58</v>
      </c>
      <c r="G37" s="2">
        <v>2</v>
      </c>
      <c r="H37" s="5"/>
      <c r="I37" s="6">
        <v>5956</v>
      </c>
      <c r="J37" s="6">
        <v>5956</v>
      </c>
      <c r="K37" s="6">
        <f t="shared" si="1"/>
        <v>1250.7799999999997</v>
      </c>
      <c r="L37" s="6">
        <v>7206.78</v>
      </c>
      <c r="M37" s="7" t="s">
        <v>124</v>
      </c>
      <c r="N37" s="2" t="s">
        <v>59</v>
      </c>
      <c r="O37" s="19" t="s">
        <v>186</v>
      </c>
      <c r="P37" s="4" t="s">
        <v>125</v>
      </c>
      <c r="Q37" s="4" t="s">
        <v>126</v>
      </c>
      <c r="R37" s="10">
        <f t="shared" si="5"/>
        <v>45117</v>
      </c>
      <c r="S37" s="3">
        <v>45237</v>
      </c>
      <c r="T37" s="2">
        <f t="shared" si="3"/>
        <v>120</v>
      </c>
      <c r="U37" s="9">
        <f t="shared" si="4"/>
        <v>4</v>
      </c>
      <c r="V37" s="36"/>
    </row>
    <row r="38" spans="1:22" ht="47.45" customHeight="1" x14ac:dyDescent="0.25">
      <c r="A38" s="35">
        <v>37</v>
      </c>
      <c r="B38" s="4" t="s">
        <v>39</v>
      </c>
      <c r="C38" s="2" t="s">
        <v>62</v>
      </c>
      <c r="D38" s="3">
        <v>45062</v>
      </c>
      <c r="E38" s="3">
        <v>45104</v>
      </c>
      <c r="F38" s="2" t="s">
        <v>58</v>
      </c>
      <c r="G38" s="2">
        <v>2</v>
      </c>
      <c r="H38" s="5"/>
      <c r="I38" s="6">
        <v>7347.11</v>
      </c>
      <c r="J38" s="6">
        <v>7347.11</v>
      </c>
      <c r="K38" s="6">
        <f t="shared" si="1"/>
        <v>1542.8900000000003</v>
      </c>
      <c r="L38" s="6">
        <v>8890</v>
      </c>
      <c r="M38" s="7" t="s">
        <v>115</v>
      </c>
      <c r="N38" s="2" t="s">
        <v>59</v>
      </c>
      <c r="O38" s="19" t="s">
        <v>186</v>
      </c>
      <c r="P38" s="4" t="s">
        <v>116</v>
      </c>
      <c r="Q38" s="4" t="s">
        <v>117</v>
      </c>
      <c r="R38" s="10">
        <f t="shared" si="5"/>
        <v>45104</v>
      </c>
      <c r="S38" s="3">
        <v>45105</v>
      </c>
      <c r="T38" s="2">
        <f t="shared" si="3"/>
        <v>1</v>
      </c>
      <c r="U38" s="9">
        <f t="shared" si="4"/>
        <v>3.3333333333333333E-2</v>
      </c>
      <c r="V38" s="36"/>
    </row>
    <row r="39" spans="1:22" ht="47.45" customHeight="1" x14ac:dyDescent="0.25">
      <c r="A39" s="35">
        <v>38</v>
      </c>
      <c r="B39" s="4" t="s">
        <v>38</v>
      </c>
      <c r="C39" s="2" t="s">
        <v>62</v>
      </c>
      <c r="D39" s="3">
        <v>45091</v>
      </c>
      <c r="E39" s="3">
        <v>45096</v>
      </c>
      <c r="F39" s="2" t="s">
        <v>58</v>
      </c>
      <c r="G39" s="2">
        <v>2</v>
      </c>
      <c r="H39" s="5"/>
      <c r="I39" s="6">
        <v>12396.7</v>
      </c>
      <c r="J39" s="6">
        <v>12396.7</v>
      </c>
      <c r="K39" s="6">
        <f t="shared" si="1"/>
        <v>2603.2999999999993</v>
      </c>
      <c r="L39" s="6">
        <v>15000</v>
      </c>
      <c r="M39" s="12" t="s">
        <v>112</v>
      </c>
      <c r="N39" s="2" t="s">
        <v>59</v>
      </c>
      <c r="O39" s="19" t="s">
        <v>186</v>
      </c>
      <c r="P39" s="2" t="s">
        <v>113</v>
      </c>
      <c r="Q39" s="10" t="s">
        <v>114</v>
      </c>
      <c r="R39" s="10">
        <f t="shared" si="5"/>
        <v>45096</v>
      </c>
      <c r="S39" s="3">
        <v>45289</v>
      </c>
      <c r="T39" s="2">
        <f t="shared" si="3"/>
        <v>193</v>
      </c>
      <c r="U39" s="9">
        <f t="shared" si="4"/>
        <v>6.4333333333333336</v>
      </c>
      <c r="V39" s="36"/>
    </row>
    <row r="40" spans="1:22" ht="47.45" customHeight="1" x14ac:dyDescent="0.25">
      <c r="A40" s="35">
        <v>39</v>
      </c>
      <c r="B40" s="4" t="s">
        <v>33</v>
      </c>
      <c r="C40" s="2" t="s">
        <v>62</v>
      </c>
      <c r="D40" s="3">
        <v>45084</v>
      </c>
      <c r="E40" s="3">
        <v>45084</v>
      </c>
      <c r="F40" s="2" t="s">
        <v>58</v>
      </c>
      <c r="G40" s="2">
        <v>2</v>
      </c>
      <c r="H40" s="5"/>
      <c r="I40" s="6">
        <v>99000</v>
      </c>
      <c r="J40" s="6">
        <v>25272</v>
      </c>
      <c r="K40" s="6">
        <f t="shared" si="1"/>
        <v>5307.119999999999</v>
      </c>
      <c r="L40" s="6">
        <v>30579.119999999999</v>
      </c>
      <c r="M40" s="7" t="s">
        <v>97</v>
      </c>
      <c r="N40" s="2" t="s">
        <v>59</v>
      </c>
      <c r="O40" s="19" t="s">
        <v>187</v>
      </c>
      <c r="P40" s="4" t="s">
        <v>98</v>
      </c>
      <c r="Q40" s="4" t="s">
        <v>99</v>
      </c>
      <c r="R40" s="10">
        <f t="shared" si="5"/>
        <v>45084</v>
      </c>
      <c r="S40" s="3">
        <v>45444</v>
      </c>
      <c r="T40" s="2">
        <f t="shared" si="3"/>
        <v>360</v>
      </c>
      <c r="U40" s="9">
        <f t="shared" si="4"/>
        <v>12</v>
      </c>
      <c r="V40" s="36"/>
    </row>
    <row r="41" spans="1:22" ht="47.45" customHeight="1" x14ac:dyDescent="0.25">
      <c r="A41" s="35">
        <v>40</v>
      </c>
      <c r="B41" s="4" t="s">
        <v>31</v>
      </c>
      <c r="C41" s="2" t="s">
        <v>62</v>
      </c>
      <c r="D41" s="10">
        <v>44988</v>
      </c>
      <c r="E41" s="10">
        <v>45077</v>
      </c>
      <c r="F41" s="2" t="s">
        <v>58</v>
      </c>
      <c r="G41" s="2">
        <v>2</v>
      </c>
      <c r="H41" s="5"/>
      <c r="I41" s="6">
        <v>24793.39</v>
      </c>
      <c r="J41" s="6">
        <v>24793.39</v>
      </c>
      <c r="K41" s="6">
        <f t="shared" si="1"/>
        <v>5206.6100000000006</v>
      </c>
      <c r="L41" s="6">
        <v>30000</v>
      </c>
      <c r="M41" s="12" t="s">
        <v>88</v>
      </c>
      <c r="N41" s="2" t="s">
        <v>59</v>
      </c>
      <c r="O41" s="19" t="s">
        <v>186</v>
      </c>
      <c r="P41" s="13" t="s">
        <v>90</v>
      </c>
      <c r="Q41" s="10" t="s">
        <v>91</v>
      </c>
      <c r="R41" s="10">
        <f t="shared" si="5"/>
        <v>45077</v>
      </c>
      <c r="S41" s="10">
        <v>45165</v>
      </c>
      <c r="T41" s="2">
        <f t="shared" si="3"/>
        <v>88</v>
      </c>
      <c r="U41" s="9">
        <f t="shared" si="4"/>
        <v>2.9333333333333331</v>
      </c>
      <c r="V41" s="36"/>
    </row>
    <row r="42" spans="1:22" ht="47.45" customHeight="1" x14ac:dyDescent="0.25">
      <c r="A42" s="35">
        <v>41</v>
      </c>
      <c r="B42" s="4" t="s">
        <v>36</v>
      </c>
      <c r="C42" s="2" t="s">
        <v>62</v>
      </c>
      <c r="D42" s="10">
        <v>45065</v>
      </c>
      <c r="E42" s="10">
        <v>45068</v>
      </c>
      <c r="F42" s="2" t="s">
        <v>58</v>
      </c>
      <c r="G42" s="2">
        <v>2</v>
      </c>
      <c r="H42" s="4"/>
      <c r="I42" s="6">
        <v>74038.460000000006</v>
      </c>
      <c r="J42" s="6">
        <v>74038.460000000006</v>
      </c>
      <c r="K42" s="6">
        <f t="shared" si="1"/>
        <v>2961.5399999999936</v>
      </c>
      <c r="L42" s="6">
        <v>77000</v>
      </c>
      <c r="M42" s="12" t="s">
        <v>107</v>
      </c>
      <c r="N42" s="2" t="s">
        <v>59</v>
      </c>
      <c r="O42" s="19" t="s">
        <v>186</v>
      </c>
      <c r="P42" s="13" t="s">
        <v>90</v>
      </c>
      <c r="Q42" s="10" t="s">
        <v>108</v>
      </c>
      <c r="R42" s="10">
        <f t="shared" si="5"/>
        <v>45068</v>
      </c>
      <c r="S42" s="10">
        <v>45203</v>
      </c>
      <c r="T42" s="2">
        <f t="shared" si="3"/>
        <v>135</v>
      </c>
      <c r="U42" s="9">
        <f t="shared" si="4"/>
        <v>4.5</v>
      </c>
      <c r="V42" s="36"/>
    </row>
    <row r="43" spans="1:22" ht="47.45" customHeight="1" x14ac:dyDescent="0.25">
      <c r="A43" s="35">
        <v>42</v>
      </c>
      <c r="B43" s="4" t="s">
        <v>27</v>
      </c>
      <c r="C43" s="2" t="s">
        <v>62</v>
      </c>
      <c r="D43" s="3">
        <v>45026</v>
      </c>
      <c r="E43" s="3">
        <v>45066</v>
      </c>
      <c r="F43" s="2" t="s">
        <v>58</v>
      </c>
      <c r="G43" s="2">
        <v>2</v>
      </c>
      <c r="H43" s="5"/>
      <c r="I43" s="6">
        <v>212396.69</v>
      </c>
      <c r="J43" s="6">
        <v>119834.71</v>
      </c>
      <c r="K43" s="6">
        <f t="shared" si="1"/>
        <v>25165.289999999994</v>
      </c>
      <c r="L43" s="6">
        <v>145000</v>
      </c>
      <c r="M43" s="7" t="s">
        <v>82</v>
      </c>
      <c r="N43" s="2" t="s">
        <v>59</v>
      </c>
      <c r="O43" s="19" t="s">
        <v>187</v>
      </c>
      <c r="P43" s="4" t="s">
        <v>83</v>
      </c>
      <c r="Q43" s="4" t="s">
        <v>84</v>
      </c>
      <c r="R43" s="10">
        <f t="shared" si="5"/>
        <v>45066</v>
      </c>
      <c r="S43" s="3">
        <v>45426</v>
      </c>
      <c r="T43" s="2">
        <f t="shared" si="3"/>
        <v>360</v>
      </c>
      <c r="U43" s="9">
        <f t="shared" si="4"/>
        <v>12</v>
      </c>
      <c r="V43" s="36"/>
    </row>
    <row r="44" spans="1:22" ht="47.45" customHeight="1" x14ac:dyDescent="0.25">
      <c r="A44" s="35">
        <v>43</v>
      </c>
      <c r="B44" s="4" t="s">
        <v>32</v>
      </c>
      <c r="C44" s="2" t="s">
        <v>62</v>
      </c>
      <c r="D44" s="3">
        <v>45044</v>
      </c>
      <c r="E44" s="3">
        <v>45058</v>
      </c>
      <c r="F44" s="2" t="s">
        <v>58</v>
      </c>
      <c r="G44" s="2">
        <v>2</v>
      </c>
      <c r="H44" s="5"/>
      <c r="I44" s="6">
        <v>100000</v>
      </c>
      <c r="J44" s="6">
        <v>28948.87</v>
      </c>
      <c r="K44" s="6">
        <f t="shared" si="1"/>
        <v>6079.2599999999984</v>
      </c>
      <c r="L44" s="6">
        <v>35028.129999999997</v>
      </c>
      <c r="M44" s="7" t="s">
        <v>94</v>
      </c>
      <c r="N44" s="2" t="s">
        <v>59</v>
      </c>
      <c r="O44" s="19" t="s">
        <v>187</v>
      </c>
      <c r="P44" s="4" t="s">
        <v>95</v>
      </c>
      <c r="Q44" s="4" t="s">
        <v>96</v>
      </c>
      <c r="R44" s="10">
        <f t="shared" si="5"/>
        <v>45058</v>
      </c>
      <c r="S44" s="3">
        <v>45186</v>
      </c>
      <c r="T44" s="2">
        <f t="shared" si="3"/>
        <v>128</v>
      </c>
      <c r="U44" s="9">
        <f t="shared" si="4"/>
        <v>4.2666666666666666</v>
      </c>
      <c r="V44" s="36"/>
    </row>
    <row r="45" spans="1:22" ht="47.45" customHeight="1" x14ac:dyDescent="0.25">
      <c r="A45" s="35">
        <v>44</v>
      </c>
      <c r="B45" s="4" t="s">
        <v>35</v>
      </c>
      <c r="C45" s="2" t="s">
        <v>62</v>
      </c>
      <c r="D45" s="10">
        <v>45054</v>
      </c>
      <c r="E45" s="10">
        <v>45054</v>
      </c>
      <c r="F45" s="2" t="s">
        <v>58</v>
      </c>
      <c r="G45" s="2">
        <v>2</v>
      </c>
      <c r="H45" s="5"/>
      <c r="I45" s="6">
        <v>37280</v>
      </c>
      <c r="J45" s="6">
        <v>37280</v>
      </c>
      <c r="K45" s="6">
        <f t="shared" si="1"/>
        <v>7828.8000000000029</v>
      </c>
      <c r="L45" s="6">
        <v>45108.800000000003</v>
      </c>
      <c r="M45" s="14" t="s">
        <v>104</v>
      </c>
      <c r="N45" s="2" t="s">
        <v>59</v>
      </c>
      <c r="O45" s="19" t="s">
        <v>186</v>
      </c>
      <c r="P45" s="2" t="s">
        <v>105</v>
      </c>
      <c r="Q45" s="10" t="s">
        <v>106</v>
      </c>
      <c r="R45" s="10">
        <f t="shared" si="5"/>
        <v>45054</v>
      </c>
      <c r="S45" s="10">
        <v>45234</v>
      </c>
      <c r="T45" s="2">
        <f t="shared" si="3"/>
        <v>180</v>
      </c>
      <c r="U45" s="9">
        <f t="shared" si="4"/>
        <v>6</v>
      </c>
      <c r="V45" s="36"/>
    </row>
    <row r="46" spans="1:22" s="11" customFormat="1" ht="49.15" customHeight="1" x14ac:dyDescent="0.2">
      <c r="A46" s="35">
        <v>45</v>
      </c>
      <c r="B46" s="4" t="s">
        <v>22</v>
      </c>
      <c r="C46" s="2" t="s">
        <v>62</v>
      </c>
      <c r="D46" s="3">
        <v>45006</v>
      </c>
      <c r="E46" s="3">
        <v>45049</v>
      </c>
      <c r="F46" s="2" t="s">
        <v>58</v>
      </c>
      <c r="G46" s="2">
        <v>2</v>
      </c>
      <c r="H46" s="5"/>
      <c r="I46" s="6">
        <v>12396.69</v>
      </c>
      <c r="J46" s="6">
        <v>12396.69</v>
      </c>
      <c r="K46" s="6">
        <f t="shared" si="1"/>
        <v>2603.3099999999995</v>
      </c>
      <c r="L46" s="6">
        <v>15000</v>
      </c>
      <c r="M46" s="7" t="s">
        <v>64</v>
      </c>
      <c r="N46" s="2" t="s">
        <v>59</v>
      </c>
      <c r="O46" s="19" t="s">
        <v>186</v>
      </c>
      <c r="P46" s="4" t="s">
        <v>65</v>
      </c>
      <c r="Q46" s="4" t="s">
        <v>66</v>
      </c>
      <c r="R46" s="10">
        <f t="shared" si="5"/>
        <v>45049</v>
      </c>
      <c r="S46" s="3">
        <v>45270</v>
      </c>
      <c r="T46" s="2">
        <f t="shared" si="3"/>
        <v>221</v>
      </c>
      <c r="U46" s="9">
        <f t="shared" si="4"/>
        <v>7.3666666666666663</v>
      </c>
      <c r="V46" s="20"/>
    </row>
    <row r="47" spans="1:22" s="11" customFormat="1" ht="59.45" customHeight="1" x14ac:dyDescent="0.2">
      <c r="A47" s="35">
        <v>46</v>
      </c>
      <c r="B47" s="4" t="s">
        <v>164</v>
      </c>
      <c r="C47" s="2" t="s">
        <v>159</v>
      </c>
      <c r="D47" s="3">
        <v>45016</v>
      </c>
      <c r="E47" s="3">
        <v>45016</v>
      </c>
      <c r="F47" s="2" t="s">
        <v>58</v>
      </c>
      <c r="G47" s="2">
        <v>2</v>
      </c>
      <c r="H47" s="5"/>
      <c r="I47" s="6">
        <v>7008</v>
      </c>
      <c r="J47" s="6">
        <v>7008</v>
      </c>
      <c r="K47" s="6">
        <f t="shared" si="1"/>
        <v>280.31999999999971</v>
      </c>
      <c r="L47" s="6">
        <v>7288.32</v>
      </c>
      <c r="M47" s="7" t="s">
        <v>165</v>
      </c>
      <c r="N47" s="2" t="s">
        <v>59</v>
      </c>
      <c r="O47" s="8" t="s">
        <v>158</v>
      </c>
      <c r="P47" s="4" t="s">
        <v>166</v>
      </c>
      <c r="Q47" s="4" t="s">
        <v>167</v>
      </c>
      <c r="R47" s="10">
        <v>45016</v>
      </c>
      <c r="S47" s="3" t="s">
        <v>168</v>
      </c>
      <c r="T47" s="2">
        <f t="shared" si="3"/>
        <v>91</v>
      </c>
      <c r="U47" s="9">
        <f t="shared" si="4"/>
        <v>3.0333333333333332</v>
      </c>
      <c r="V47" s="20"/>
    </row>
    <row r="48" spans="1:22" ht="53.45" customHeight="1" x14ac:dyDescent="0.25">
      <c r="A48" s="35">
        <v>47</v>
      </c>
      <c r="B48" s="4" t="s">
        <v>30</v>
      </c>
      <c r="C48" s="2" t="s">
        <v>62</v>
      </c>
      <c r="D48" s="10">
        <v>45001</v>
      </c>
      <c r="E48" s="10">
        <v>45001</v>
      </c>
      <c r="F48" s="2" t="s">
        <v>58</v>
      </c>
      <c r="G48" s="2">
        <v>2</v>
      </c>
      <c r="H48" s="5"/>
      <c r="I48" s="6">
        <v>3000</v>
      </c>
      <c r="J48" s="6">
        <v>3000</v>
      </c>
      <c r="K48" s="6">
        <f t="shared" si="1"/>
        <v>630</v>
      </c>
      <c r="L48" s="6">
        <v>3630</v>
      </c>
      <c r="M48" s="12" t="s">
        <v>89</v>
      </c>
      <c r="N48" s="2" t="s">
        <v>59</v>
      </c>
      <c r="O48" s="19" t="s">
        <v>186</v>
      </c>
      <c r="P48" s="13" t="s">
        <v>92</v>
      </c>
      <c r="Q48" s="10" t="s">
        <v>93</v>
      </c>
      <c r="R48" s="10">
        <f>E48</f>
        <v>45001</v>
      </c>
      <c r="S48" s="10">
        <v>45185</v>
      </c>
      <c r="T48" s="2">
        <f t="shared" si="3"/>
        <v>184</v>
      </c>
      <c r="U48" s="9">
        <f t="shared" si="4"/>
        <v>6.1333333333333337</v>
      </c>
      <c r="V48" s="36"/>
    </row>
    <row r="49" spans="1:22" ht="47.45" customHeight="1" x14ac:dyDescent="0.25">
      <c r="A49" s="35">
        <v>48</v>
      </c>
      <c r="B49" s="4" t="s">
        <v>26</v>
      </c>
      <c r="C49" s="2" t="s">
        <v>62</v>
      </c>
      <c r="D49" s="3">
        <v>44999</v>
      </c>
      <c r="E49" s="3">
        <v>44999</v>
      </c>
      <c r="F49" s="2" t="s">
        <v>58</v>
      </c>
      <c r="G49" s="2">
        <v>2</v>
      </c>
      <c r="H49" s="5"/>
      <c r="I49" s="6">
        <v>25000</v>
      </c>
      <c r="J49" s="6">
        <v>25000</v>
      </c>
      <c r="K49" s="6">
        <f t="shared" si="1"/>
        <v>5250</v>
      </c>
      <c r="L49" s="6">
        <v>30250</v>
      </c>
      <c r="M49" s="7" t="s">
        <v>79</v>
      </c>
      <c r="N49" s="2" t="s">
        <v>59</v>
      </c>
      <c r="O49" s="19" t="s">
        <v>186</v>
      </c>
      <c r="P49" s="4" t="s">
        <v>80</v>
      </c>
      <c r="Q49" s="4" t="s">
        <v>81</v>
      </c>
      <c r="R49" s="10">
        <f>E49</f>
        <v>44999</v>
      </c>
      <c r="S49" s="10">
        <v>45329</v>
      </c>
      <c r="T49" s="2">
        <f t="shared" si="3"/>
        <v>330</v>
      </c>
      <c r="U49" s="9">
        <f t="shared" si="4"/>
        <v>11</v>
      </c>
      <c r="V49" s="36"/>
    </row>
    <row r="50" spans="1:22" ht="47.45" customHeight="1" x14ac:dyDescent="0.25">
      <c r="A50" s="35">
        <v>49</v>
      </c>
      <c r="B50" s="4" t="s">
        <v>28</v>
      </c>
      <c r="C50" s="2" t="s">
        <v>62</v>
      </c>
      <c r="D50" s="3">
        <v>44998</v>
      </c>
      <c r="E50" s="3">
        <v>44998</v>
      </c>
      <c r="F50" s="2" t="s">
        <v>58</v>
      </c>
      <c r="G50" s="2">
        <v>2</v>
      </c>
      <c r="H50" s="5"/>
      <c r="I50" s="6">
        <v>24793.39</v>
      </c>
      <c r="J50" s="6">
        <v>24793.39</v>
      </c>
      <c r="K50" s="6">
        <f t="shared" si="1"/>
        <v>5206.6100000000006</v>
      </c>
      <c r="L50" s="6">
        <v>30000</v>
      </c>
      <c r="M50" s="7" t="s">
        <v>85</v>
      </c>
      <c r="N50" s="2" t="s">
        <v>59</v>
      </c>
      <c r="O50" s="19" t="s">
        <v>186</v>
      </c>
      <c r="P50" s="4" t="s">
        <v>86</v>
      </c>
      <c r="Q50" s="4" t="s">
        <v>87</v>
      </c>
      <c r="R50" s="10">
        <f>E50</f>
        <v>44998</v>
      </c>
      <c r="S50" s="3">
        <v>45298</v>
      </c>
      <c r="T50" s="2">
        <f t="shared" si="3"/>
        <v>300</v>
      </c>
      <c r="U50" s="9">
        <f t="shared" si="4"/>
        <v>10</v>
      </c>
      <c r="V50" s="36"/>
    </row>
    <row r="51" spans="1:22" ht="47.45" customHeight="1" x14ac:dyDescent="0.25">
      <c r="A51" s="35">
        <v>50</v>
      </c>
      <c r="B51" s="4" t="s">
        <v>29</v>
      </c>
      <c r="C51" s="2" t="s">
        <v>62</v>
      </c>
      <c r="D51" s="3">
        <v>44992</v>
      </c>
      <c r="E51" s="3">
        <v>44994</v>
      </c>
      <c r="F51" s="2" t="s">
        <v>58</v>
      </c>
      <c r="G51" s="2">
        <v>2</v>
      </c>
      <c r="H51" s="5"/>
      <c r="I51" s="6">
        <v>27696</v>
      </c>
      <c r="J51" s="6">
        <v>27696</v>
      </c>
      <c r="K51" s="6">
        <f t="shared" si="1"/>
        <v>1104</v>
      </c>
      <c r="L51" s="6">
        <v>28800</v>
      </c>
      <c r="M51" s="7" t="s">
        <v>76</v>
      </c>
      <c r="N51" s="2" t="s">
        <v>59</v>
      </c>
      <c r="O51" s="19" t="s">
        <v>186</v>
      </c>
      <c r="P51" s="4" t="s">
        <v>77</v>
      </c>
      <c r="Q51" s="4" t="s">
        <v>78</v>
      </c>
      <c r="R51" s="10">
        <f>E51</f>
        <v>44994</v>
      </c>
      <c r="S51" s="10">
        <v>45354</v>
      </c>
      <c r="T51" s="2">
        <f t="shared" si="3"/>
        <v>360</v>
      </c>
      <c r="U51" s="9">
        <f t="shared" si="4"/>
        <v>12</v>
      </c>
      <c r="V51" s="36"/>
    </row>
    <row r="52" spans="1:22" ht="47.45" customHeight="1" x14ac:dyDescent="0.25">
      <c r="A52" s="35">
        <v>51</v>
      </c>
      <c r="B52" s="4" t="s">
        <v>50</v>
      </c>
      <c r="C52" s="2" t="s">
        <v>62</v>
      </c>
      <c r="D52" s="3">
        <v>45246</v>
      </c>
      <c r="E52" s="3">
        <v>44976</v>
      </c>
      <c r="F52" s="2" t="s">
        <v>58</v>
      </c>
      <c r="G52" s="2">
        <v>2</v>
      </c>
      <c r="H52" s="5"/>
      <c r="I52" s="6">
        <v>82644.63</v>
      </c>
      <c r="J52" s="6">
        <v>82644.63</v>
      </c>
      <c r="K52" s="6">
        <f t="shared" si="1"/>
        <v>17355.369999999995</v>
      </c>
      <c r="L52" s="6">
        <v>100000</v>
      </c>
      <c r="M52" s="7" t="s">
        <v>147</v>
      </c>
      <c r="N52" s="2" t="s">
        <v>59</v>
      </c>
      <c r="O52" s="19" t="s">
        <v>186</v>
      </c>
      <c r="P52" s="4" t="s">
        <v>148</v>
      </c>
      <c r="Q52" s="4" t="s">
        <v>149</v>
      </c>
      <c r="R52" s="10">
        <f>E52</f>
        <v>44976</v>
      </c>
      <c r="S52" s="10">
        <v>45336</v>
      </c>
      <c r="T52" s="2">
        <f t="shared" si="3"/>
        <v>360</v>
      </c>
      <c r="U52" s="9">
        <f t="shared" si="4"/>
        <v>12</v>
      </c>
      <c r="V52" s="36"/>
    </row>
    <row r="53" spans="1:22" ht="47.45" customHeight="1" x14ac:dyDescent="0.25">
      <c r="A53" s="35">
        <v>52</v>
      </c>
      <c r="B53" s="4" t="s">
        <v>160</v>
      </c>
      <c r="C53" s="2" t="s">
        <v>159</v>
      </c>
      <c r="D53" s="3">
        <v>44974</v>
      </c>
      <c r="E53" s="3">
        <v>44974</v>
      </c>
      <c r="F53" s="2" t="s">
        <v>58</v>
      </c>
      <c r="G53" s="2">
        <v>2</v>
      </c>
      <c r="H53" s="5"/>
      <c r="I53" s="6">
        <v>14949</v>
      </c>
      <c r="J53" s="6">
        <v>14949</v>
      </c>
      <c r="K53" s="6">
        <f t="shared" si="1"/>
        <v>3139.2900000000009</v>
      </c>
      <c r="L53" s="6">
        <v>18088.29</v>
      </c>
      <c r="M53" s="7" t="s">
        <v>161</v>
      </c>
      <c r="N53" s="2" t="s">
        <v>59</v>
      </c>
      <c r="O53" s="8" t="s">
        <v>158</v>
      </c>
      <c r="P53" s="4" t="s">
        <v>162</v>
      </c>
      <c r="Q53" s="4" t="s">
        <v>163</v>
      </c>
      <c r="R53" s="10">
        <v>44974</v>
      </c>
      <c r="S53" s="3">
        <v>45124</v>
      </c>
      <c r="T53" s="2">
        <f t="shared" si="3"/>
        <v>150</v>
      </c>
      <c r="U53" s="9">
        <f t="shared" si="4"/>
        <v>5</v>
      </c>
      <c r="V53" s="36"/>
    </row>
    <row r="54" spans="1:22" ht="47.45" customHeight="1" x14ac:dyDescent="0.25">
      <c r="A54" s="35">
        <v>53</v>
      </c>
      <c r="B54" s="4" t="s">
        <v>25</v>
      </c>
      <c r="C54" s="2" t="s">
        <v>62</v>
      </c>
      <c r="D54" s="3">
        <v>44973</v>
      </c>
      <c r="E54" s="3">
        <v>44973</v>
      </c>
      <c r="F54" s="2" t="s">
        <v>58</v>
      </c>
      <c r="G54" s="2">
        <v>2</v>
      </c>
      <c r="H54" s="5"/>
      <c r="I54" s="6">
        <v>50500</v>
      </c>
      <c r="J54" s="6">
        <v>50500</v>
      </c>
      <c r="K54" s="6">
        <f t="shared" si="1"/>
        <v>0</v>
      </c>
      <c r="L54" s="6">
        <v>50500</v>
      </c>
      <c r="M54" s="7" t="s">
        <v>73</v>
      </c>
      <c r="N54" s="2" t="s">
        <v>59</v>
      </c>
      <c r="O54" s="19" t="s">
        <v>186</v>
      </c>
      <c r="P54" s="4" t="s">
        <v>74</v>
      </c>
      <c r="Q54" s="4" t="s">
        <v>75</v>
      </c>
      <c r="R54" s="10">
        <f t="shared" ref="R54:R60" si="6">E54</f>
        <v>44973</v>
      </c>
      <c r="S54" s="10">
        <v>45333</v>
      </c>
      <c r="T54" s="2">
        <f t="shared" si="3"/>
        <v>360</v>
      </c>
      <c r="U54" s="9">
        <f t="shared" si="4"/>
        <v>12</v>
      </c>
      <c r="V54" s="36"/>
    </row>
    <row r="55" spans="1:22" ht="47.45" customHeight="1" x14ac:dyDescent="0.25">
      <c r="A55" s="35">
        <v>54</v>
      </c>
      <c r="B55" s="4" t="s">
        <v>63</v>
      </c>
      <c r="C55" s="2" t="s">
        <v>62</v>
      </c>
      <c r="D55" s="3">
        <v>44972</v>
      </c>
      <c r="E55" s="3">
        <v>44972</v>
      </c>
      <c r="F55" s="2" t="s">
        <v>58</v>
      </c>
      <c r="G55" s="2">
        <v>2</v>
      </c>
      <c r="H55" s="5"/>
      <c r="I55" s="6">
        <v>8000</v>
      </c>
      <c r="J55" s="6">
        <v>5500</v>
      </c>
      <c r="K55" s="6">
        <f t="shared" si="1"/>
        <v>1155</v>
      </c>
      <c r="L55" s="6">
        <v>6655</v>
      </c>
      <c r="M55" s="7" t="s">
        <v>175</v>
      </c>
      <c r="N55" s="2" t="s">
        <v>59</v>
      </c>
      <c r="O55" s="8" t="s">
        <v>158</v>
      </c>
      <c r="P55" s="4" t="s">
        <v>176</v>
      </c>
      <c r="Q55" s="4" t="s">
        <v>177</v>
      </c>
      <c r="R55" s="10">
        <f t="shared" si="6"/>
        <v>44972</v>
      </c>
      <c r="S55" s="3">
        <v>45077</v>
      </c>
      <c r="T55" s="2">
        <f t="shared" si="3"/>
        <v>105</v>
      </c>
      <c r="U55" s="9">
        <f t="shared" si="4"/>
        <v>3.5</v>
      </c>
      <c r="V55" s="36"/>
    </row>
    <row r="56" spans="1:22" ht="47.45" customHeight="1" x14ac:dyDescent="0.25">
      <c r="A56" s="35">
        <v>55</v>
      </c>
      <c r="B56" s="4" t="s">
        <v>24</v>
      </c>
      <c r="C56" s="2" t="s">
        <v>62</v>
      </c>
      <c r="D56" s="3">
        <v>44963</v>
      </c>
      <c r="E56" s="3">
        <v>44966</v>
      </c>
      <c r="F56" s="2" t="s">
        <v>58</v>
      </c>
      <c r="G56" s="2">
        <v>2</v>
      </c>
      <c r="H56" s="5"/>
      <c r="I56" s="6">
        <v>44628.1</v>
      </c>
      <c r="J56" s="6">
        <v>44628.1</v>
      </c>
      <c r="K56" s="6">
        <f t="shared" si="1"/>
        <v>9371.9000000000015</v>
      </c>
      <c r="L56" s="6">
        <v>54000</v>
      </c>
      <c r="M56" s="7" t="s">
        <v>70</v>
      </c>
      <c r="N56" s="2" t="s">
        <v>59</v>
      </c>
      <c r="O56" s="19" t="s">
        <v>186</v>
      </c>
      <c r="P56" s="4" t="s">
        <v>71</v>
      </c>
      <c r="Q56" s="4" t="s">
        <v>72</v>
      </c>
      <c r="R56" s="10">
        <f t="shared" si="6"/>
        <v>44966</v>
      </c>
      <c r="S56" s="10">
        <v>45044</v>
      </c>
      <c r="T56" s="2">
        <f t="shared" si="3"/>
        <v>78</v>
      </c>
      <c r="U56" s="9">
        <f t="shared" si="4"/>
        <v>2.6</v>
      </c>
      <c r="V56" s="36"/>
    </row>
    <row r="57" spans="1:22" ht="47.45" customHeight="1" x14ac:dyDescent="0.25">
      <c r="A57" s="35">
        <v>56</v>
      </c>
      <c r="B57" s="4" t="s">
        <v>23</v>
      </c>
      <c r="C57" s="2" t="s">
        <v>62</v>
      </c>
      <c r="D57" s="3">
        <v>44965</v>
      </c>
      <c r="E57" s="3">
        <v>44965</v>
      </c>
      <c r="F57" s="2" t="s">
        <v>58</v>
      </c>
      <c r="G57" s="2">
        <v>2</v>
      </c>
      <c r="H57" s="5"/>
      <c r="I57" s="6">
        <v>38000</v>
      </c>
      <c r="J57" s="6">
        <v>38000</v>
      </c>
      <c r="K57" s="6">
        <f t="shared" si="1"/>
        <v>7890</v>
      </c>
      <c r="L57" s="6">
        <v>45890</v>
      </c>
      <c r="M57" s="7" t="s">
        <v>67</v>
      </c>
      <c r="N57" s="2" t="s">
        <v>59</v>
      </c>
      <c r="O57" s="19" t="s">
        <v>186</v>
      </c>
      <c r="P57" s="4" t="s">
        <v>68</v>
      </c>
      <c r="Q57" s="4" t="s">
        <v>69</v>
      </c>
      <c r="R57" s="10">
        <f t="shared" si="6"/>
        <v>44965</v>
      </c>
      <c r="S57" s="3">
        <v>45325</v>
      </c>
      <c r="T57" s="2">
        <f t="shared" si="3"/>
        <v>360</v>
      </c>
      <c r="U57" s="9">
        <f t="shared" si="4"/>
        <v>12</v>
      </c>
      <c r="V57" s="36"/>
    </row>
    <row r="58" spans="1:22" ht="47.45" customHeight="1" x14ac:dyDescent="0.25">
      <c r="A58" s="35">
        <v>57</v>
      </c>
      <c r="B58" s="4" t="s">
        <v>56</v>
      </c>
      <c r="C58" s="2" t="s">
        <v>62</v>
      </c>
      <c r="D58" s="3">
        <v>44936</v>
      </c>
      <c r="E58" s="3">
        <v>44964</v>
      </c>
      <c r="F58" s="2" t="s">
        <v>58</v>
      </c>
      <c r="G58" s="2">
        <v>2</v>
      </c>
      <c r="H58" s="5"/>
      <c r="I58" s="6">
        <v>11570.25</v>
      </c>
      <c r="J58" s="6">
        <v>11570.25</v>
      </c>
      <c r="K58" s="6">
        <f t="shared" si="1"/>
        <v>2429.75</v>
      </c>
      <c r="L58" s="6">
        <v>14000</v>
      </c>
      <c r="M58" s="7" t="s">
        <v>121</v>
      </c>
      <c r="N58" s="2" t="s">
        <v>59</v>
      </c>
      <c r="O58" s="19" t="s">
        <v>187</v>
      </c>
      <c r="P58" s="4" t="s">
        <v>122</v>
      </c>
      <c r="Q58" s="4" t="s">
        <v>123</v>
      </c>
      <c r="R58" s="10">
        <f t="shared" si="6"/>
        <v>44964</v>
      </c>
      <c r="S58" s="3">
        <v>45424</v>
      </c>
      <c r="T58" s="2">
        <f t="shared" si="3"/>
        <v>460</v>
      </c>
      <c r="U58" s="9">
        <f t="shared" si="4"/>
        <v>15.333333333333334</v>
      </c>
      <c r="V58" s="36"/>
    </row>
    <row r="59" spans="1:22" ht="47.45" customHeight="1" x14ac:dyDescent="0.25">
      <c r="A59" s="35">
        <v>58</v>
      </c>
      <c r="B59" s="4" t="s">
        <v>21</v>
      </c>
      <c r="C59" s="2" t="s">
        <v>62</v>
      </c>
      <c r="D59" s="3">
        <v>44937</v>
      </c>
      <c r="E59" s="3">
        <v>44938</v>
      </c>
      <c r="F59" s="2" t="s">
        <v>58</v>
      </c>
      <c r="G59" s="2">
        <v>2</v>
      </c>
      <c r="H59" s="4"/>
      <c r="I59" s="6">
        <v>41322.31</v>
      </c>
      <c r="J59" s="6">
        <v>41322.31</v>
      </c>
      <c r="K59" s="6">
        <f t="shared" si="1"/>
        <v>8677.6900000000023</v>
      </c>
      <c r="L59" s="6">
        <v>50000</v>
      </c>
      <c r="M59" s="7" t="s">
        <v>207</v>
      </c>
      <c r="N59" s="2" t="s">
        <v>59</v>
      </c>
      <c r="O59" s="19" t="s">
        <v>186</v>
      </c>
      <c r="P59" s="4" t="s">
        <v>60</v>
      </c>
      <c r="Q59" s="4" t="s">
        <v>61</v>
      </c>
      <c r="R59" s="10">
        <f t="shared" si="6"/>
        <v>44938</v>
      </c>
      <c r="S59" s="10">
        <v>45298</v>
      </c>
      <c r="T59" s="2">
        <f t="shared" si="3"/>
        <v>360</v>
      </c>
      <c r="U59" s="9">
        <f t="shared" si="4"/>
        <v>12</v>
      </c>
      <c r="V59" s="36"/>
    </row>
    <row r="60" spans="1:22" ht="47.45" customHeight="1" x14ac:dyDescent="0.25">
      <c r="A60" s="35">
        <v>59</v>
      </c>
      <c r="B60" s="4" t="s">
        <v>57</v>
      </c>
      <c r="C60" s="2" t="s">
        <v>62</v>
      </c>
      <c r="D60" s="3">
        <v>44936</v>
      </c>
      <c r="E60" s="3">
        <v>44937</v>
      </c>
      <c r="F60" s="2" t="s">
        <v>58</v>
      </c>
      <c r="G60" s="2">
        <v>2</v>
      </c>
      <c r="H60" s="5"/>
      <c r="I60" s="6">
        <v>11570.25</v>
      </c>
      <c r="J60" s="6">
        <v>11570.25</v>
      </c>
      <c r="K60" s="6">
        <f t="shared" si="1"/>
        <v>2429.75</v>
      </c>
      <c r="L60" s="6">
        <v>14000</v>
      </c>
      <c r="M60" s="7" t="s">
        <v>121</v>
      </c>
      <c r="N60" s="2" t="s">
        <v>59</v>
      </c>
      <c r="O60" s="19" t="s">
        <v>187</v>
      </c>
      <c r="P60" s="4" t="s">
        <v>127</v>
      </c>
      <c r="Q60" s="4" t="s">
        <v>208</v>
      </c>
      <c r="R60" s="10">
        <f t="shared" si="6"/>
        <v>44937</v>
      </c>
      <c r="S60" s="3">
        <v>45417</v>
      </c>
      <c r="T60" s="2">
        <f t="shared" si="3"/>
        <v>480</v>
      </c>
      <c r="U60" s="9">
        <f t="shared" si="4"/>
        <v>16</v>
      </c>
      <c r="V60" s="36"/>
    </row>
    <row r="61" spans="1:22" ht="47.45" customHeight="1" x14ac:dyDescent="0.25">
      <c r="A61" s="35">
        <v>60</v>
      </c>
      <c r="B61" s="4" t="s">
        <v>349</v>
      </c>
      <c r="C61" s="2" t="s">
        <v>62</v>
      </c>
      <c r="D61" s="3">
        <v>44922</v>
      </c>
      <c r="E61" s="3">
        <v>44922</v>
      </c>
      <c r="F61" s="2" t="s">
        <v>58</v>
      </c>
      <c r="G61" s="2">
        <v>2</v>
      </c>
      <c r="H61" s="5"/>
      <c r="I61" s="6">
        <v>5000</v>
      </c>
      <c r="J61" s="6">
        <v>5000</v>
      </c>
      <c r="K61" s="6">
        <v>0</v>
      </c>
      <c r="L61" s="6">
        <v>5000</v>
      </c>
      <c r="M61" s="7" t="s">
        <v>350</v>
      </c>
      <c r="N61" s="2"/>
      <c r="O61" s="19" t="s">
        <v>319</v>
      </c>
      <c r="P61" s="4" t="s">
        <v>351</v>
      </c>
      <c r="Q61" s="10" t="s">
        <v>352</v>
      </c>
      <c r="R61" s="3">
        <f t="shared" ref="R61:R87" si="7">+E61</f>
        <v>44922</v>
      </c>
      <c r="S61" s="2">
        <v>45287</v>
      </c>
      <c r="T61" s="9">
        <f t="shared" si="3"/>
        <v>365</v>
      </c>
      <c r="U61" s="21">
        <f t="shared" si="4"/>
        <v>12.166666666666666</v>
      </c>
      <c r="V61" s="36"/>
    </row>
    <row r="62" spans="1:22" ht="47.45" customHeight="1" x14ac:dyDescent="0.25">
      <c r="A62" s="35">
        <v>61</v>
      </c>
      <c r="B62" s="4" t="s">
        <v>309</v>
      </c>
      <c r="C62" s="2" t="s">
        <v>62</v>
      </c>
      <c r="D62" s="3">
        <v>44918</v>
      </c>
      <c r="E62" s="3">
        <v>44918</v>
      </c>
      <c r="F62" s="2" t="s">
        <v>58</v>
      </c>
      <c r="G62" s="2">
        <v>2</v>
      </c>
      <c r="H62" s="5"/>
      <c r="I62" s="6">
        <v>26160</v>
      </c>
      <c r="J62" s="6">
        <v>25153.8</v>
      </c>
      <c r="K62" s="6">
        <v>1006.2000000000007</v>
      </c>
      <c r="L62" s="6">
        <v>26160</v>
      </c>
      <c r="M62" s="7" t="s">
        <v>310</v>
      </c>
      <c r="N62" s="2" t="s">
        <v>59</v>
      </c>
      <c r="O62" s="19" t="s">
        <v>187</v>
      </c>
      <c r="P62" s="4" t="s">
        <v>311</v>
      </c>
      <c r="Q62" s="10" t="s">
        <v>312</v>
      </c>
      <c r="R62" s="3">
        <f t="shared" si="7"/>
        <v>44918</v>
      </c>
      <c r="S62" s="2">
        <v>45016</v>
      </c>
      <c r="T62" s="9">
        <f t="shared" si="3"/>
        <v>98</v>
      </c>
      <c r="U62" s="21">
        <f t="shared" si="4"/>
        <v>3.2666666666666666</v>
      </c>
      <c r="V62" s="36"/>
    </row>
    <row r="63" spans="1:22" ht="47.45" customHeight="1" x14ac:dyDescent="0.25">
      <c r="A63" s="35">
        <v>62</v>
      </c>
      <c r="B63" s="4" t="s">
        <v>294</v>
      </c>
      <c r="C63" s="2" t="s">
        <v>62</v>
      </c>
      <c r="D63" s="3">
        <v>44916</v>
      </c>
      <c r="E63" s="3">
        <v>44916</v>
      </c>
      <c r="F63" s="2" t="s">
        <v>58</v>
      </c>
      <c r="G63" s="2">
        <v>2</v>
      </c>
      <c r="H63" s="5"/>
      <c r="I63" s="6">
        <v>50800</v>
      </c>
      <c r="J63" s="6">
        <v>50800</v>
      </c>
      <c r="K63" s="6">
        <v>2032</v>
      </c>
      <c r="L63" s="6">
        <v>52832</v>
      </c>
      <c r="M63" s="7" t="s">
        <v>295</v>
      </c>
      <c r="N63" s="2" t="s">
        <v>59</v>
      </c>
      <c r="O63" s="19" t="s">
        <v>186</v>
      </c>
      <c r="P63" s="4" t="s">
        <v>278</v>
      </c>
      <c r="Q63" s="10" t="s">
        <v>78</v>
      </c>
      <c r="R63" s="3">
        <f t="shared" si="7"/>
        <v>44916</v>
      </c>
      <c r="S63" s="2">
        <v>44971</v>
      </c>
      <c r="T63" s="9">
        <f t="shared" si="3"/>
        <v>55</v>
      </c>
      <c r="U63" s="21">
        <f t="shared" si="4"/>
        <v>1.8333333333333333</v>
      </c>
      <c r="V63" s="36"/>
    </row>
    <row r="64" spans="1:22" ht="47.45" customHeight="1" x14ac:dyDescent="0.25">
      <c r="A64" s="35">
        <v>63</v>
      </c>
      <c r="B64" s="4" t="s">
        <v>301</v>
      </c>
      <c r="C64" s="2" t="s">
        <v>62</v>
      </c>
      <c r="D64" s="3">
        <v>44916</v>
      </c>
      <c r="E64" s="3">
        <v>44916</v>
      </c>
      <c r="F64" s="2" t="s">
        <v>58</v>
      </c>
      <c r="G64" s="2">
        <v>2</v>
      </c>
      <c r="H64" s="5"/>
      <c r="I64" s="6">
        <v>99800</v>
      </c>
      <c r="J64" s="6">
        <v>49900</v>
      </c>
      <c r="K64" s="6">
        <v>4990</v>
      </c>
      <c r="L64" s="6">
        <v>54890</v>
      </c>
      <c r="M64" s="7" t="s">
        <v>302</v>
      </c>
      <c r="N64" s="2" t="s">
        <v>59</v>
      </c>
      <c r="O64" s="19" t="s">
        <v>187</v>
      </c>
      <c r="P64" s="4" t="s">
        <v>303</v>
      </c>
      <c r="Q64" s="10" t="s">
        <v>304</v>
      </c>
      <c r="R64" s="3">
        <f t="shared" si="7"/>
        <v>44916</v>
      </c>
      <c r="S64" s="2">
        <v>45281</v>
      </c>
      <c r="T64" s="9">
        <f t="shared" si="3"/>
        <v>365</v>
      </c>
      <c r="U64" s="21">
        <f t="shared" si="4"/>
        <v>12.166666666666666</v>
      </c>
      <c r="V64" s="36"/>
    </row>
    <row r="65" spans="1:22" ht="47.45" customHeight="1" x14ac:dyDescent="0.25">
      <c r="A65" s="35">
        <v>64</v>
      </c>
      <c r="B65" s="4" t="s">
        <v>211</v>
      </c>
      <c r="C65" s="2" t="s">
        <v>62</v>
      </c>
      <c r="D65" s="3">
        <v>44894</v>
      </c>
      <c r="E65" s="3">
        <v>44908</v>
      </c>
      <c r="F65" s="2" t="s">
        <v>58</v>
      </c>
      <c r="G65" s="2">
        <v>2</v>
      </c>
      <c r="H65" s="5"/>
      <c r="I65" s="6">
        <v>13925</v>
      </c>
      <c r="J65" s="6">
        <v>13925</v>
      </c>
      <c r="K65" s="6">
        <v>2925</v>
      </c>
      <c r="L65" s="6">
        <v>16850</v>
      </c>
      <c r="M65" s="7" t="s">
        <v>212</v>
      </c>
      <c r="N65" s="2" t="s">
        <v>59</v>
      </c>
      <c r="O65" s="19" t="s">
        <v>186</v>
      </c>
      <c r="P65" s="4" t="s">
        <v>213</v>
      </c>
      <c r="Q65" s="10" t="s">
        <v>214</v>
      </c>
      <c r="R65" s="3">
        <f t="shared" si="7"/>
        <v>44908</v>
      </c>
      <c r="S65" s="2"/>
      <c r="T65" s="9"/>
      <c r="U65" s="21">
        <f>T65/30</f>
        <v>0</v>
      </c>
      <c r="V65" s="36"/>
    </row>
    <row r="66" spans="1:22" ht="47.45" customHeight="1" x14ac:dyDescent="0.25">
      <c r="A66" s="35">
        <v>65</v>
      </c>
      <c r="B66" s="4" t="s">
        <v>296</v>
      </c>
      <c r="C66" s="2" t="s">
        <v>62</v>
      </c>
      <c r="D66" s="3">
        <v>44907</v>
      </c>
      <c r="E66" s="3">
        <v>44907</v>
      </c>
      <c r="F66" s="2" t="s">
        <v>58</v>
      </c>
      <c r="G66" s="2">
        <v>2</v>
      </c>
      <c r="H66" s="5"/>
      <c r="I66" s="6">
        <v>100000</v>
      </c>
      <c r="J66" s="6">
        <v>49261.11</v>
      </c>
      <c r="K66" s="6">
        <v>10344.83</v>
      </c>
      <c r="L66" s="6" t="s">
        <v>297</v>
      </c>
      <c r="M66" s="7" t="s">
        <v>298</v>
      </c>
      <c r="N66" s="2" t="s">
        <v>59</v>
      </c>
      <c r="O66" s="19" t="s">
        <v>187</v>
      </c>
      <c r="P66" s="4" t="s">
        <v>299</v>
      </c>
      <c r="Q66" s="10" t="s">
        <v>300</v>
      </c>
      <c r="R66" s="3">
        <f t="shared" si="7"/>
        <v>44907</v>
      </c>
      <c r="S66" s="2">
        <v>45060</v>
      </c>
      <c r="T66" s="9">
        <f>S66-R66</f>
        <v>153</v>
      </c>
      <c r="U66" s="21">
        <f>T66*12/360</f>
        <v>5.0999999999999996</v>
      </c>
      <c r="V66" s="36"/>
    </row>
    <row r="67" spans="1:22" ht="47.45" customHeight="1" x14ac:dyDescent="0.25">
      <c r="A67" s="35">
        <v>66</v>
      </c>
      <c r="B67" s="4" t="s">
        <v>305</v>
      </c>
      <c r="C67" s="2" t="s">
        <v>62</v>
      </c>
      <c r="D67" s="3">
        <v>44907</v>
      </c>
      <c r="E67" s="3">
        <v>44907</v>
      </c>
      <c r="F67" s="2" t="s">
        <v>58</v>
      </c>
      <c r="G67" s="2">
        <v>2</v>
      </c>
      <c r="H67" s="5"/>
      <c r="I67" s="6">
        <v>60000</v>
      </c>
      <c r="J67" s="6">
        <v>16943</v>
      </c>
      <c r="K67" s="6">
        <v>3532.8300000000017</v>
      </c>
      <c r="L67" s="6">
        <v>20475.830000000002</v>
      </c>
      <c r="M67" s="7" t="s">
        <v>306</v>
      </c>
      <c r="N67" s="2" t="s">
        <v>59</v>
      </c>
      <c r="O67" s="19" t="s">
        <v>187</v>
      </c>
      <c r="P67" s="4" t="s">
        <v>307</v>
      </c>
      <c r="Q67" s="10" t="s">
        <v>308</v>
      </c>
      <c r="R67" s="3">
        <f t="shared" si="7"/>
        <v>44907</v>
      </c>
      <c r="S67" s="2">
        <v>45081</v>
      </c>
      <c r="T67" s="9">
        <f>S67-R67</f>
        <v>174</v>
      </c>
      <c r="U67" s="21">
        <f>T67*12/360</f>
        <v>5.8</v>
      </c>
      <c r="V67" s="36"/>
    </row>
    <row r="68" spans="1:22" ht="47.45" customHeight="1" x14ac:dyDescent="0.25">
      <c r="A68" s="35">
        <v>67</v>
      </c>
      <c r="B68" s="4" t="s">
        <v>291</v>
      </c>
      <c r="C68" s="2" t="s">
        <v>62</v>
      </c>
      <c r="D68" s="3">
        <v>44882</v>
      </c>
      <c r="E68" s="3">
        <v>44882</v>
      </c>
      <c r="F68" s="2" t="s">
        <v>58</v>
      </c>
      <c r="G68" s="2">
        <v>2</v>
      </c>
      <c r="H68" s="5"/>
      <c r="I68" s="6">
        <v>12396.69</v>
      </c>
      <c r="J68" s="6">
        <v>11909.09</v>
      </c>
      <c r="K68" s="6">
        <v>2500.91</v>
      </c>
      <c r="L68" s="6">
        <v>14410</v>
      </c>
      <c r="M68" s="7" t="s">
        <v>292</v>
      </c>
      <c r="N68" s="2" t="s">
        <v>59</v>
      </c>
      <c r="O68" s="19" t="s">
        <v>186</v>
      </c>
      <c r="P68" s="4" t="s">
        <v>293</v>
      </c>
      <c r="Q68" s="10" t="s">
        <v>66</v>
      </c>
      <c r="R68" s="3">
        <f t="shared" si="7"/>
        <v>44882</v>
      </c>
      <c r="S68" s="14" t="s">
        <v>290</v>
      </c>
      <c r="T68" s="9"/>
      <c r="U68" s="21"/>
      <c r="V68" s="36"/>
    </row>
    <row r="69" spans="1:22" ht="47.45" customHeight="1" x14ac:dyDescent="0.25">
      <c r="A69" s="35">
        <v>68</v>
      </c>
      <c r="B69" s="4" t="s">
        <v>345</v>
      </c>
      <c r="C69" s="2" t="s">
        <v>62</v>
      </c>
      <c r="D69" s="3">
        <v>44869</v>
      </c>
      <c r="E69" s="3">
        <v>44869</v>
      </c>
      <c r="F69" s="2" t="s">
        <v>58</v>
      </c>
      <c r="G69" s="2">
        <v>2</v>
      </c>
      <c r="H69" s="5"/>
      <c r="I69" s="6">
        <v>8876</v>
      </c>
      <c r="J69" s="6">
        <v>8847</v>
      </c>
      <c r="K69" s="6">
        <v>721.07999999999993</v>
      </c>
      <c r="L69" s="6">
        <v>9568.08</v>
      </c>
      <c r="M69" s="7" t="s">
        <v>346</v>
      </c>
      <c r="N69" s="2"/>
      <c r="O69" s="19" t="s">
        <v>319</v>
      </c>
      <c r="P69" s="4" t="s">
        <v>347</v>
      </c>
      <c r="Q69" s="10" t="s">
        <v>348</v>
      </c>
      <c r="R69" s="3">
        <f t="shared" si="7"/>
        <v>44869</v>
      </c>
      <c r="S69" s="2">
        <v>45234</v>
      </c>
      <c r="T69" s="9">
        <f>S69-R69</f>
        <v>365</v>
      </c>
      <c r="U69" s="21">
        <f>T69*12/360</f>
        <v>12.166666666666666</v>
      </c>
      <c r="V69" s="36"/>
    </row>
    <row r="70" spans="1:22" ht="47.45" customHeight="1" x14ac:dyDescent="0.25">
      <c r="A70" s="35">
        <v>69</v>
      </c>
      <c r="B70" s="4" t="s">
        <v>286</v>
      </c>
      <c r="C70" s="2" t="s">
        <v>62</v>
      </c>
      <c r="D70" s="3">
        <v>44833</v>
      </c>
      <c r="E70" s="3">
        <v>44833</v>
      </c>
      <c r="F70" s="2" t="s">
        <v>58</v>
      </c>
      <c r="G70" s="2">
        <v>2</v>
      </c>
      <c r="H70" s="5"/>
      <c r="I70" s="6">
        <v>22000</v>
      </c>
      <c r="J70" s="6">
        <v>18181.82</v>
      </c>
      <c r="K70" s="6">
        <v>3818.1800000000003</v>
      </c>
      <c r="L70" s="6">
        <v>22000</v>
      </c>
      <c r="M70" s="7" t="s">
        <v>287</v>
      </c>
      <c r="N70" s="2" t="s">
        <v>59</v>
      </c>
      <c r="O70" s="19" t="s">
        <v>186</v>
      </c>
      <c r="P70" s="4" t="s">
        <v>288</v>
      </c>
      <c r="Q70" s="10" t="s">
        <v>289</v>
      </c>
      <c r="R70" s="3">
        <f t="shared" si="7"/>
        <v>44833</v>
      </c>
      <c r="S70" s="14" t="s">
        <v>290</v>
      </c>
      <c r="T70" s="9"/>
      <c r="U70" s="21"/>
      <c r="V70" s="36"/>
    </row>
    <row r="71" spans="1:22" ht="47.45" customHeight="1" x14ac:dyDescent="0.25">
      <c r="A71" s="35">
        <v>70</v>
      </c>
      <c r="B71" s="4" t="s">
        <v>279</v>
      </c>
      <c r="C71" s="2" t="s">
        <v>62</v>
      </c>
      <c r="D71" s="3">
        <v>44816</v>
      </c>
      <c r="E71" s="3">
        <v>44816</v>
      </c>
      <c r="F71" s="2" t="s">
        <v>58</v>
      </c>
      <c r="G71" s="2">
        <v>2</v>
      </c>
      <c r="H71" s="5"/>
      <c r="I71" s="6">
        <v>24793.39</v>
      </c>
      <c r="J71" s="6">
        <v>24793.39</v>
      </c>
      <c r="K71" s="6">
        <v>5206.6100000000006</v>
      </c>
      <c r="L71" s="6">
        <v>30000</v>
      </c>
      <c r="M71" s="7" t="s">
        <v>280</v>
      </c>
      <c r="N71" s="2" t="s">
        <v>59</v>
      </c>
      <c r="O71" s="19" t="s">
        <v>186</v>
      </c>
      <c r="P71" s="4" t="s">
        <v>281</v>
      </c>
      <c r="Q71" s="10" t="s">
        <v>282</v>
      </c>
      <c r="R71" s="3">
        <f t="shared" si="7"/>
        <v>44816</v>
      </c>
      <c r="S71" s="2">
        <v>45181</v>
      </c>
      <c r="T71" s="9">
        <f>S71-R71</f>
        <v>365</v>
      </c>
      <c r="U71" s="21">
        <f>T71*12/360</f>
        <v>12.166666666666666</v>
      </c>
      <c r="V71" s="36"/>
    </row>
    <row r="72" spans="1:22" ht="47.45" customHeight="1" x14ac:dyDescent="0.25">
      <c r="A72" s="35">
        <v>71</v>
      </c>
      <c r="B72" s="4" t="s">
        <v>313</v>
      </c>
      <c r="C72" s="2" t="s">
        <v>62</v>
      </c>
      <c r="D72" s="3">
        <v>44720</v>
      </c>
      <c r="E72" s="3">
        <v>44774</v>
      </c>
      <c r="F72" s="2" t="s">
        <v>58</v>
      </c>
      <c r="G72" s="2">
        <v>2</v>
      </c>
      <c r="H72" s="5"/>
      <c r="I72" s="6">
        <v>42675</v>
      </c>
      <c r="J72" s="6">
        <v>42675</v>
      </c>
      <c r="K72" s="6">
        <v>8961.75</v>
      </c>
      <c r="L72" s="6">
        <v>51636.75</v>
      </c>
      <c r="M72" s="7" t="s">
        <v>314</v>
      </c>
      <c r="N72" s="2" t="s">
        <v>59</v>
      </c>
      <c r="O72" s="19" t="s">
        <v>187</v>
      </c>
      <c r="P72" s="4" t="s">
        <v>315</v>
      </c>
      <c r="Q72" s="10" t="s">
        <v>316</v>
      </c>
      <c r="R72" s="3">
        <f t="shared" si="7"/>
        <v>44774</v>
      </c>
      <c r="S72" s="2">
        <v>45138</v>
      </c>
      <c r="T72" s="9">
        <f>S72-R72</f>
        <v>364</v>
      </c>
      <c r="U72" s="21">
        <f>T72*12/360</f>
        <v>12.133333333333333</v>
      </c>
      <c r="V72" s="36"/>
    </row>
    <row r="73" spans="1:22" ht="47.45" customHeight="1" x14ac:dyDescent="0.25">
      <c r="A73" s="35">
        <v>72</v>
      </c>
      <c r="B73" s="4" t="s">
        <v>283</v>
      </c>
      <c r="C73" s="2" t="s">
        <v>62</v>
      </c>
      <c r="D73" s="3">
        <v>44721</v>
      </c>
      <c r="E73" s="3">
        <v>44764</v>
      </c>
      <c r="F73" s="2" t="s">
        <v>58</v>
      </c>
      <c r="G73" s="2">
        <v>2</v>
      </c>
      <c r="H73" s="5"/>
      <c r="I73" s="6">
        <v>12000</v>
      </c>
      <c r="J73" s="6">
        <v>12000</v>
      </c>
      <c r="K73" s="6">
        <v>2520</v>
      </c>
      <c r="L73" s="6">
        <v>14520</v>
      </c>
      <c r="M73" s="7" t="s">
        <v>284</v>
      </c>
      <c r="N73" s="2" t="s">
        <v>59</v>
      </c>
      <c r="O73" s="19" t="s">
        <v>186</v>
      </c>
      <c r="P73" s="4" t="s">
        <v>285</v>
      </c>
      <c r="Q73" s="10" t="s">
        <v>188</v>
      </c>
      <c r="R73" s="3">
        <f t="shared" si="7"/>
        <v>44764</v>
      </c>
      <c r="S73" s="2">
        <v>44948</v>
      </c>
      <c r="T73" s="9">
        <f>S73-R73</f>
        <v>184</v>
      </c>
      <c r="U73" s="21">
        <f>T73*12/360</f>
        <v>6.1333333333333337</v>
      </c>
      <c r="V73" s="36"/>
    </row>
    <row r="74" spans="1:22" ht="47.45" customHeight="1" x14ac:dyDescent="0.25">
      <c r="A74" s="35">
        <v>73</v>
      </c>
      <c r="B74" s="4" t="s">
        <v>276</v>
      </c>
      <c r="C74" s="2" t="s">
        <v>62</v>
      </c>
      <c r="D74" s="3">
        <v>44760</v>
      </c>
      <c r="E74" s="3">
        <v>44760</v>
      </c>
      <c r="F74" s="2" t="s">
        <v>58</v>
      </c>
      <c r="G74" s="2">
        <v>2</v>
      </c>
      <c r="H74" s="5"/>
      <c r="I74" s="6">
        <v>54230.76</v>
      </c>
      <c r="J74" s="6">
        <v>54230.76</v>
      </c>
      <c r="K74" s="6">
        <v>2169.239999999998</v>
      </c>
      <c r="L74" s="6">
        <v>56400</v>
      </c>
      <c r="M74" s="7" t="s">
        <v>277</v>
      </c>
      <c r="N74" s="2" t="s">
        <v>59</v>
      </c>
      <c r="O74" s="19" t="s">
        <v>186</v>
      </c>
      <c r="P74" s="4" t="s">
        <v>278</v>
      </c>
      <c r="Q74" s="10" t="s">
        <v>78</v>
      </c>
      <c r="R74" s="3">
        <f t="shared" si="7"/>
        <v>44760</v>
      </c>
      <c r="S74" s="2">
        <v>44838</v>
      </c>
      <c r="T74" s="9">
        <f>S74-R74</f>
        <v>78</v>
      </c>
      <c r="U74" s="21">
        <f>T74*12/360</f>
        <v>2.6</v>
      </c>
      <c r="V74" s="36"/>
    </row>
    <row r="75" spans="1:22" ht="47.45" customHeight="1" x14ac:dyDescent="0.25">
      <c r="A75" s="35">
        <v>74</v>
      </c>
      <c r="B75" s="4" t="s">
        <v>266</v>
      </c>
      <c r="C75" s="2" t="s">
        <v>62</v>
      </c>
      <c r="D75" s="3">
        <v>44736</v>
      </c>
      <c r="E75" s="3">
        <v>44750</v>
      </c>
      <c r="F75" s="2" t="s">
        <v>58</v>
      </c>
      <c r="G75" s="2">
        <v>2</v>
      </c>
      <c r="H75" s="5"/>
      <c r="I75" s="6">
        <v>213000</v>
      </c>
      <c r="J75" s="6">
        <v>73220</v>
      </c>
      <c r="K75" s="6">
        <v>15376.199999999997</v>
      </c>
      <c r="L75" s="6">
        <v>88596.2</v>
      </c>
      <c r="M75" s="7" t="s">
        <v>267</v>
      </c>
      <c r="N75" s="2" t="s">
        <v>59</v>
      </c>
      <c r="O75" s="19" t="s">
        <v>187</v>
      </c>
      <c r="P75" s="4" t="s">
        <v>268</v>
      </c>
      <c r="Q75" s="10" t="s">
        <v>72</v>
      </c>
      <c r="R75" s="3">
        <f t="shared" si="7"/>
        <v>44750</v>
      </c>
      <c r="S75" s="2">
        <v>45115</v>
      </c>
      <c r="T75" s="9">
        <f>DAYS360(D75,S75)</f>
        <v>374</v>
      </c>
      <c r="U75" s="21">
        <f>+T75/30</f>
        <v>12.466666666666667</v>
      </c>
      <c r="V75" s="36"/>
    </row>
    <row r="76" spans="1:22" ht="47.45" customHeight="1" x14ac:dyDescent="0.25">
      <c r="A76" s="35">
        <v>75</v>
      </c>
      <c r="B76" s="4" t="s">
        <v>274</v>
      </c>
      <c r="C76" s="2" t="s">
        <v>62</v>
      </c>
      <c r="D76" s="3">
        <v>44749</v>
      </c>
      <c r="E76" s="3">
        <v>44749</v>
      </c>
      <c r="F76" s="2" t="s">
        <v>58</v>
      </c>
      <c r="G76" s="2">
        <v>2</v>
      </c>
      <c r="H76" s="5"/>
      <c r="I76" s="6">
        <v>100000</v>
      </c>
      <c r="J76" s="6">
        <v>87830</v>
      </c>
      <c r="K76" s="6">
        <v>20444.300000000003</v>
      </c>
      <c r="L76" s="6">
        <v>108274.3</v>
      </c>
      <c r="M76" s="7" t="s">
        <v>275</v>
      </c>
      <c r="N76" s="2" t="s">
        <v>59</v>
      </c>
      <c r="O76" s="19" t="s">
        <v>187</v>
      </c>
      <c r="P76" s="4" t="s">
        <v>256</v>
      </c>
      <c r="Q76" s="10" t="s">
        <v>257</v>
      </c>
      <c r="R76" s="3">
        <f t="shared" si="7"/>
        <v>44749</v>
      </c>
      <c r="S76" s="2">
        <v>44948</v>
      </c>
      <c r="T76" s="9">
        <f>DAYS360(D76,S76)</f>
        <v>195</v>
      </c>
      <c r="U76" s="21">
        <f>+T76/30</f>
        <v>6.5</v>
      </c>
      <c r="V76" s="36"/>
    </row>
    <row r="77" spans="1:22" ht="47.45" customHeight="1" x14ac:dyDescent="0.25">
      <c r="A77" s="35">
        <v>76</v>
      </c>
      <c r="B77" s="4" t="s">
        <v>229</v>
      </c>
      <c r="C77" s="2" t="s">
        <v>62</v>
      </c>
      <c r="D77" s="3">
        <v>44728</v>
      </c>
      <c r="E77" s="3">
        <v>44728</v>
      </c>
      <c r="F77" s="2" t="s">
        <v>58</v>
      </c>
      <c r="G77" s="2">
        <v>2</v>
      </c>
      <c r="H77" s="5"/>
      <c r="I77" s="6">
        <v>82644.63</v>
      </c>
      <c r="J77" s="6">
        <v>76446.28</v>
      </c>
      <c r="K77" s="6">
        <v>16053.720000000001</v>
      </c>
      <c r="L77" s="6">
        <v>92500</v>
      </c>
      <c r="M77" s="7" t="s">
        <v>230</v>
      </c>
      <c r="N77" s="2" t="s">
        <v>59</v>
      </c>
      <c r="O77" s="19" t="s">
        <v>187</v>
      </c>
      <c r="P77" s="4" t="s">
        <v>231</v>
      </c>
      <c r="Q77" s="10" t="s">
        <v>134</v>
      </c>
      <c r="R77" s="3">
        <f t="shared" si="7"/>
        <v>44728</v>
      </c>
      <c r="S77" s="2">
        <v>45459</v>
      </c>
      <c r="T77" s="9">
        <f>DAYS360(R77,S77)</f>
        <v>720</v>
      </c>
      <c r="U77" s="21">
        <f>T77/30</f>
        <v>24</v>
      </c>
      <c r="V77" s="36"/>
    </row>
    <row r="78" spans="1:22" ht="47.45" customHeight="1" x14ac:dyDescent="0.25">
      <c r="A78" s="35">
        <v>77</v>
      </c>
      <c r="B78" s="4" t="s">
        <v>341</v>
      </c>
      <c r="C78" s="2" t="s">
        <v>62</v>
      </c>
      <c r="D78" s="3">
        <v>44701</v>
      </c>
      <c r="E78" s="3">
        <v>44701</v>
      </c>
      <c r="F78" s="2" t="s">
        <v>58</v>
      </c>
      <c r="G78" s="2">
        <v>2</v>
      </c>
      <c r="H78" s="5"/>
      <c r="I78" s="6">
        <v>5000</v>
      </c>
      <c r="J78" s="6">
        <v>4975</v>
      </c>
      <c r="K78" s="6">
        <v>1044.75</v>
      </c>
      <c r="L78" s="6">
        <v>6019.75</v>
      </c>
      <c r="M78" s="7" t="s">
        <v>342</v>
      </c>
      <c r="N78" s="2"/>
      <c r="O78" s="19" t="s">
        <v>319</v>
      </c>
      <c r="P78" s="4" t="s">
        <v>343</v>
      </c>
      <c r="Q78" s="10" t="s">
        <v>344</v>
      </c>
      <c r="R78" s="3">
        <f t="shared" si="7"/>
        <v>44701</v>
      </c>
      <c r="S78" s="2">
        <v>44977</v>
      </c>
      <c r="T78" s="9">
        <f>S78-R78</f>
        <v>276</v>
      </c>
      <c r="U78" s="21">
        <f>T78*12/360</f>
        <v>9.1999999999999993</v>
      </c>
      <c r="V78" s="36"/>
    </row>
    <row r="79" spans="1:22" ht="47.45" customHeight="1" x14ac:dyDescent="0.25">
      <c r="A79" s="35">
        <v>78</v>
      </c>
      <c r="B79" s="4" t="s">
        <v>269</v>
      </c>
      <c r="C79" s="2" t="s">
        <v>62</v>
      </c>
      <c r="D79" s="3">
        <v>44685</v>
      </c>
      <c r="E79" s="3">
        <v>44695</v>
      </c>
      <c r="F79" s="2" t="s">
        <v>58</v>
      </c>
      <c r="G79" s="2">
        <v>2</v>
      </c>
      <c r="H79" s="5"/>
      <c r="I79" s="6">
        <v>9917.36</v>
      </c>
      <c r="J79" s="6">
        <v>9917.36</v>
      </c>
      <c r="K79" s="6">
        <v>2082.6399999999994</v>
      </c>
      <c r="L79" s="6">
        <v>12000</v>
      </c>
      <c r="M79" s="7" t="s">
        <v>270</v>
      </c>
      <c r="N79" s="2" t="s">
        <v>59</v>
      </c>
      <c r="O79" s="19" t="s">
        <v>186</v>
      </c>
      <c r="P79" s="4" t="s">
        <v>113</v>
      </c>
      <c r="Q79" s="10" t="s">
        <v>253</v>
      </c>
      <c r="R79" s="3">
        <f t="shared" si="7"/>
        <v>44695</v>
      </c>
      <c r="S79" s="2">
        <v>44926</v>
      </c>
      <c r="T79" s="9">
        <f>DAYS360(D79,S79)</f>
        <v>237</v>
      </c>
      <c r="U79" s="21">
        <f>+T79/30</f>
        <v>7.9</v>
      </c>
      <c r="V79" s="36"/>
    </row>
    <row r="80" spans="1:22" ht="47.45" customHeight="1" x14ac:dyDescent="0.25">
      <c r="A80" s="35">
        <v>79</v>
      </c>
      <c r="B80" s="4" t="s">
        <v>236</v>
      </c>
      <c r="C80" s="2" t="s">
        <v>62</v>
      </c>
      <c r="D80" s="3">
        <v>44679</v>
      </c>
      <c r="E80" s="3">
        <v>44691</v>
      </c>
      <c r="F80" s="2" t="s">
        <v>58</v>
      </c>
      <c r="G80" s="2">
        <v>2</v>
      </c>
      <c r="H80" s="5"/>
      <c r="I80" s="6">
        <v>160330.57999999999</v>
      </c>
      <c r="J80" s="6">
        <v>58863.97</v>
      </c>
      <c r="K80" s="6">
        <v>12361.429999999993</v>
      </c>
      <c r="L80" s="6">
        <v>71225.399999999994</v>
      </c>
      <c r="M80" s="7" t="s">
        <v>237</v>
      </c>
      <c r="N80" s="2" t="s">
        <v>59</v>
      </c>
      <c r="O80" s="19" t="s">
        <v>187</v>
      </c>
      <c r="P80" s="4" t="s">
        <v>238</v>
      </c>
      <c r="Q80" s="10" t="s">
        <v>239</v>
      </c>
      <c r="R80" s="3">
        <f t="shared" si="7"/>
        <v>44691</v>
      </c>
      <c r="S80" s="2">
        <v>45055</v>
      </c>
      <c r="T80" s="9">
        <f>DAYS360(R80,S80)</f>
        <v>359</v>
      </c>
      <c r="U80" s="21">
        <f>T80/30</f>
        <v>11.966666666666667</v>
      </c>
      <c r="V80" s="36"/>
    </row>
    <row r="81" spans="1:22" ht="47.45" customHeight="1" x14ac:dyDescent="0.25">
      <c r="A81" s="35">
        <v>80</v>
      </c>
      <c r="B81" s="4" t="s">
        <v>254</v>
      </c>
      <c r="C81" s="2" t="s">
        <v>62</v>
      </c>
      <c r="D81" s="3">
        <v>44691</v>
      </c>
      <c r="E81" s="3">
        <v>44691</v>
      </c>
      <c r="F81" s="2" t="s">
        <v>58</v>
      </c>
      <c r="G81" s="2">
        <v>2</v>
      </c>
      <c r="H81" s="5"/>
      <c r="I81" s="6">
        <v>100000</v>
      </c>
      <c r="J81" s="6">
        <v>34074</v>
      </c>
      <c r="K81" s="6">
        <v>7155.5400000000009</v>
      </c>
      <c r="L81" s="6">
        <v>41229.54</v>
      </c>
      <c r="M81" s="7" t="s">
        <v>255</v>
      </c>
      <c r="N81" s="2" t="s">
        <v>59</v>
      </c>
      <c r="O81" s="19" t="s">
        <v>187</v>
      </c>
      <c r="P81" s="4" t="s">
        <v>256</v>
      </c>
      <c r="Q81" s="10" t="s">
        <v>257</v>
      </c>
      <c r="R81" s="3">
        <f t="shared" si="7"/>
        <v>44691</v>
      </c>
      <c r="S81" s="2">
        <v>44834</v>
      </c>
      <c r="T81" s="9">
        <f>DAYS360(R81,S81)</f>
        <v>140</v>
      </c>
      <c r="U81" s="21">
        <f>T81/30</f>
        <v>4.666666666666667</v>
      </c>
      <c r="V81" s="36"/>
    </row>
    <row r="82" spans="1:22" ht="47.45" customHeight="1" x14ac:dyDescent="0.25">
      <c r="A82" s="35">
        <v>81</v>
      </c>
      <c r="B82" s="4" t="s">
        <v>262</v>
      </c>
      <c r="C82" s="2" t="s">
        <v>62</v>
      </c>
      <c r="D82" s="3">
        <v>44691</v>
      </c>
      <c r="E82" s="3">
        <v>44691</v>
      </c>
      <c r="F82" s="2" t="s">
        <v>58</v>
      </c>
      <c r="G82" s="2">
        <v>2</v>
      </c>
      <c r="H82" s="5"/>
      <c r="I82" s="6">
        <v>4500</v>
      </c>
      <c r="J82" s="6">
        <v>4500</v>
      </c>
      <c r="K82" s="6">
        <v>945</v>
      </c>
      <c r="L82" s="6">
        <v>5445</v>
      </c>
      <c r="M82" s="7" t="s">
        <v>263</v>
      </c>
      <c r="N82" s="2" t="s">
        <v>59</v>
      </c>
      <c r="O82" s="19" t="s">
        <v>186</v>
      </c>
      <c r="P82" s="4" t="s">
        <v>264</v>
      </c>
      <c r="Q82" s="10" t="s">
        <v>265</v>
      </c>
      <c r="R82" s="3">
        <f t="shared" si="7"/>
        <v>44691</v>
      </c>
      <c r="S82" s="2">
        <v>45240</v>
      </c>
      <c r="T82" s="9">
        <f>DAYS360(R82,S82)</f>
        <v>540</v>
      </c>
      <c r="U82" s="21">
        <f>+T82/30</f>
        <v>18</v>
      </c>
      <c r="V82" s="36"/>
    </row>
    <row r="83" spans="1:22" ht="47.45" customHeight="1" x14ac:dyDescent="0.25">
      <c r="A83" s="35">
        <v>82</v>
      </c>
      <c r="B83" s="4" t="s">
        <v>338</v>
      </c>
      <c r="C83" s="2" t="s">
        <v>62</v>
      </c>
      <c r="D83" s="3">
        <v>44686</v>
      </c>
      <c r="E83" s="3">
        <v>44686</v>
      </c>
      <c r="F83" s="2" t="s">
        <v>58</v>
      </c>
      <c r="G83" s="2">
        <v>2</v>
      </c>
      <c r="H83" s="5"/>
      <c r="I83" s="6">
        <v>15000</v>
      </c>
      <c r="J83" s="6">
        <v>14998</v>
      </c>
      <c r="K83" s="6">
        <v>3149.5800000000017</v>
      </c>
      <c r="L83" s="6">
        <v>18147.580000000002</v>
      </c>
      <c r="M83" s="7" t="s">
        <v>339</v>
      </c>
      <c r="N83" s="2"/>
      <c r="O83" s="19" t="s">
        <v>319</v>
      </c>
      <c r="P83" s="4" t="s">
        <v>249</v>
      </c>
      <c r="Q83" s="10" t="s">
        <v>340</v>
      </c>
      <c r="R83" s="3">
        <f t="shared" si="7"/>
        <v>44686</v>
      </c>
      <c r="S83" s="2">
        <v>44717</v>
      </c>
      <c r="T83" s="9">
        <f>S83-R83</f>
        <v>31</v>
      </c>
      <c r="U83" s="21">
        <f>T83*12/360</f>
        <v>1.0333333333333334</v>
      </c>
      <c r="V83" s="36"/>
    </row>
    <row r="84" spans="1:22" ht="47.45" customHeight="1" x14ac:dyDescent="0.25">
      <c r="A84" s="35">
        <v>83</v>
      </c>
      <c r="B84" s="4" t="s">
        <v>258</v>
      </c>
      <c r="C84" s="2" t="s">
        <v>62</v>
      </c>
      <c r="D84" s="3">
        <v>44658</v>
      </c>
      <c r="E84" s="3">
        <v>44658</v>
      </c>
      <c r="F84" s="2" t="s">
        <v>58</v>
      </c>
      <c r="G84" s="2">
        <v>2</v>
      </c>
      <c r="H84" s="5"/>
      <c r="I84" s="6">
        <v>8264.4599999999991</v>
      </c>
      <c r="J84" s="6">
        <v>8264.4599999999991</v>
      </c>
      <c r="K84" s="6">
        <v>1735.5400000000009</v>
      </c>
      <c r="L84" s="6">
        <v>10000</v>
      </c>
      <c r="M84" s="7" t="s">
        <v>259</v>
      </c>
      <c r="N84" s="2" t="s">
        <v>59</v>
      </c>
      <c r="O84" s="19" t="s">
        <v>186</v>
      </c>
      <c r="P84" s="4" t="s">
        <v>260</v>
      </c>
      <c r="Q84" s="10" t="s">
        <v>261</v>
      </c>
      <c r="R84" s="3">
        <f t="shared" si="7"/>
        <v>44658</v>
      </c>
      <c r="S84" s="2">
        <v>44719</v>
      </c>
      <c r="T84" s="9">
        <f>DAYS360(R84,S84)</f>
        <v>60</v>
      </c>
      <c r="U84" s="21">
        <f>T84/30</f>
        <v>2</v>
      </c>
      <c r="V84" s="36"/>
    </row>
    <row r="85" spans="1:22" ht="47.45" customHeight="1" x14ac:dyDescent="0.25">
      <c r="A85" s="35">
        <v>84</v>
      </c>
      <c r="B85" s="4" t="s">
        <v>334</v>
      </c>
      <c r="C85" s="2" t="s">
        <v>62</v>
      </c>
      <c r="D85" s="3">
        <v>44651</v>
      </c>
      <c r="E85" s="3">
        <v>44651</v>
      </c>
      <c r="F85" s="2" t="s">
        <v>58</v>
      </c>
      <c r="G85" s="2">
        <v>2</v>
      </c>
      <c r="H85" s="5"/>
      <c r="I85" s="6">
        <v>10000</v>
      </c>
      <c r="J85" s="6">
        <v>8668</v>
      </c>
      <c r="K85" s="6">
        <v>1820.2800000000007</v>
      </c>
      <c r="L85" s="6">
        <v>10488.28</v>
      </c>
      <c r="M85" s="7" t="s">
        <v>335</v>
      </c>
      <c r="N85" s="2"/>
      <c r="O85" s="19" t="s">
        <v>319</v>
      </c>
      <c r="P85" s="4" t="s">
        <v>336</v>
      </c>
      <c r="Q85" s="10" t="s">
        <v>337</v>
      </c>
      <c r="R85" s="3">
        <f t="shared" si="7"/>
        <v>44651</v>
      </c>
      <c r="S85" s="2">
        <v>44865</v>
      </c>
      <c r="T85" s="9">
        <f>S85-R85</f>
        <v>214</v>
      </c>
      <c r="U85" s="21">
        <f>T85*12/360</f>
        <v>7.1333333333333337</v>
      </c>
      <c r="V85" s="36"/>
    </row>
    <row r="86" spans="1:22" ht="47.45" customHeight="1" x14ac:dyDescent="0.25">
      <c r="A86" s="35">
        <v>85</v>
      </c>
      <c r="B86" s="4" t="s">
        <v>251</v>
      </c>
      <c r="C86" s="2" t="s">
        <v>62</v>
      </c>
      <c r="D86" s="3">
        <v>44644</v>
      </c>
      <c r="E86" s="3">
        <v>44644</v>
      </c>
      <c r="F86" s="2" t="s">
        <v>58</v>
      </c>
      <c r="G86" s="2">
        <v>2</v>
      </c>
      <c r="H86" s="5"/>
      <c r="I86" s="6">
        <v>14999</v>
      </c>
      <c r="J86" s="6">
        <v>14999</v>
      </c>
      <c r="K86" s="6">
        <v>0</v>
      </c>
      <c r="L86" s="6">
        <v>14999</v>
      </c>
      <c r="M86" s="7" t="s">
        <v>252</v>
      </c>
      <c r="N86" s="2" t="s">
        <v>59</v>
      </c>
      <c r="O86" s="19" t="s">
        <v>186</v>
      </c>
      <c r="P86" s="4" t="s">
        <v>113</v>
      </c>
      <c r="Q86" s="10" t="s">
        <v>253</v>
      </c>
      <c r="R86" s="3">
        <f t="shared" si="7"/>
        <v>44644</v>
      </c>
      <c r="S86" s="2">
        <v>44889</v>
      </c>
      <c r="T86" s="9">
        <f>DAYS360(R86,S86)</f>
        <v>240</v>
      </c>
      <c r="U86" s="21">
        <f>T86/30</f>
        <v>8</v>
      </c>
      <c r="V86" s="36"/>
    </row>
    <row r="87" spans="1:22" ht="47.45" customHeight="1" x14ac:dyDescent="0.25">
      <c r="A87" s="35">
        <v>86</v>
      </c>
      <c r="B87" s="4" t="s">
        <v>271</v>
      </c>
      <c r="C87" s="2" t="s">
        <v>62</v>
      </c>
      <c r="D87" s="3">
        <v>44638</v>
      </c>
      <c r="E87" s="3">
        <v>44638</v>
      </c>
      <c r="F87" s="2" t="s">
        <v>58</v>
      </c>
      <c r="G87" s="2">
        <v>2</v>
      </c>
      <c r="H87" s="5"/>
      <c r="I87" s="6">
        <v>30000</v>
      </c>
      <c r="J87" s="6">
        <v>30000</v>
      </c>
      <c r="K87" s="6">
        <v>0</v>
      </c>
      <c r="L87" s="6">
        <v>30000</v>
      </c>
      <c r="M87" s="7" t="s">
        <v>272</v>
      </c>
      <c r="N87" s="2" t="s">
        <v>59</v>
      </c>
      <c r="O87" s="19" t="s">
        <v>186</v>
      </c>
      <c r="P87" s="4" t="s">
        <v>273</v>
      </c>
      <c r="Q87" s="10" t="s">
        <v>108</v>
      </c>
      <c r="R87" s="3">
        <f t="shared" si="7"/>
        <v>44638</v>
      </c>
      <c r="S87" s="2">
        <v>44801</v>
      </c>
      <c r="T87" s="9">
        <f>DAYS360(D87,S87)</f>
        <v>160</v>
      </c>
      <c r="U87" s="21">
        <f>+T87/30</f>
        <v>5.333333333333333</v>
      </c>
      <c r="V87" s="36"/>
    </row>
    <row r="88" spans="1:22" ht="47.45" customHeight="1" x14ac:dyDescent="0.25">
      <c r="A88" s="35">
        <v>87</v>
      </c>
      <c r="B88" s="4" t="s">
        <v>244</v>
      </c>
      <c r="C88" s="2" t="s">
        <v>62</v>
      </c>
      <c r="D88" s="3">
        <v>44621</v>
      </c>
      <c r="E88" s="3">
        <v>44635</v>
      </c>
      <c r="F88" s="2" t="s">
        <v>58</v>
      </c>
      <c r="G88" s="2">
        <v>2</v>
      </c>
      <c r="H88" s="5"/>
      <c r="I88" s="6">
        <v>3950</v>
      </c>
      <c r="J88" s="6">
        <v>3950</v>
      </c>
      <c r="K88" s="6">
        <v>829.5</v>
      </c>
      <c r="L88" s="6">
        <v>4779.5</v>
      </c>
      <c r="M88" s="7" t="s">
        <v>245</v>
      </c>
      <c r="N88" s="2" t="s">
        <v>59</v>
      </c>
      <c r="O88" s="19" t="s">
        <v>186</v>
      </c>
      <c r="P88" s="4" t="s">
        <v>246</v>
      </c>
      <c r="Q88" s="10" t="s">
        <v>120</v>
      </c>
      <c r="R88" s="3">
        <v>44691</v>
      </c>
      <c r="S88" s="2">
        <v>44696</v>
      </c>
      <c r="T88" s="9">
        <f>DAYS360(R88,S88)</f>
        <v>5</v>
      </c>
      <c r="U88" s="21">
        <f>T88/30</f>
        <v>0.16666666666666666</v>
      </c>
      <c r="V88" s="36"/>
    </row>
    <row r="89" spans="1:22" ht="47.45" customHeight="1" x14ac:dyDescent="0.25">
      <c r="A89" s="35">
        <v>88</v>
      </c>
      <c r="B89" s="4" t="s">
        <v>247</v>
      </c>
      <c r="C89" s="2" t="s">
        <v>62</v>
      </c>
      <c r="D89" s="3">
        <v>44589</v>
      </c>
      <c r="E89" s="3">
        <v>44635</v>
      </c>
      <c r="F89" s="2" t="s">
        <v>58</v>
      </c>
      <c r="G89" s="2">
        <v>2</v>
      </c>
      <c r="H89" s="5"/>
      <c r="I89" s="6">
        <v>28631.4</v>
      </c>
      <c r="J89" s="6">
        <v>28631.4</v>
      </c>
      <c r="K89" s="6">
        <v>6012.5899999999965</v>
      </c>
      <c r="L89" s="6">
        <v>34643.99</v>
      </c>
      <c r="M89" s="7" t="s">
        <v>248</v>
      </c>
      <c r="N89" s="2" t="s">
        <v>59</v>
      </c>
      <c r="O89" s="19" t="s">
        <v>186</v>
      </c>
      <c r="P89" s="4" t="s">
        <v>249</v>
      </c>
      <c r="Q89" s="10" t="s">
        <v>250</v>
      </c>
      <c r="R89" s="3">
        <f>+E89</f>
        <v>44635</v>
      </c>
      <c r="S89" s="2">
        <v>44727</v>
      </c>
      <c r="T89" s="9">
        <f>DAYS360(R89,S89)</f>
        <v>90</v>
      </c>
      <c r="U89" s="21">
        <f>T89/30</f>
        <v>3</v>
      </c>
      <c r="V89" s="36"/>
    </row>
    <row r="90" spans="1:22" ht="47.45" customHeight="1" x14ac:dyDescent="0.25">
      <c r="A90" s="35">
        <v>89</v>
      </c>
      <c r="B90" s="4" t="s">
        <v>330</v>
      </c>
      <c r="C90" s="2" t="s">
        <v>62</v>
      </c>
      <c r="D90" s="3">
        <v>44629</v>
      </c>
      <c r="E90" s="3">
        <v>44629</v>
      </c>
      <c r="F90" s="2" t="s">
        <v>58</v>
      </c>
      <c r="G90" s="2">
        <v>2</v>
      </c>
      <c r="H90" s="5"/>
      <c r="I90" s="6">
        <v>12500</v>
      </c>
      <c r="J90" s="6">
        <v>12500</v>
      </c>
      <c r="K90" s="6">
        <v>2625</v>
      </c>
      <c r="L90" s="6">
        <v>15125</v>
      </c>
      <c r="M90" s="7" t="s">
        <v>331</v>
      </c>
      <c r="N90" s="2"/>
      <c r="O90" s="19" t="s">
        <v>319</v>
      </c>
      <c r="P90" s="4" t="s">
        <v>332</v>
      </c>
      <c r="Q90" s="10" t="s">
        <v>333</v>
      </c>
      <c r="R90" s="3">
        <f>+E90</f>
        <v>44629</v>
      </c>
      <c r="S90" s="2">
        <v>44935</v>
      </c>
      <c r="T90" s="9">
        <f>S90-R90</f>
        <v>306</v>
      </c>
      <c r="U90" s="21">
        <f>T90*12/360</f>
        <v>10.199999999999999</v>
      </c>
      <c r="V90" s="36"/>
    </row>
    <row r="91" spans="1:22" ht="47.45" customHeight="1" x14ac:dyDescent="0.25">
      <c r="A91" s="35">
        <v>90</v>
      </c>
      <c r="B91" s="4" t="s">
        <v>222</v>
      </c>
      <c r="C91" s="2" t="s">
        <v>62</v>
      </c>
      <c r="D91" s="3">
        <v>44627</v>
      </c>
      <c r="E91" s="3">
        <v>44627</v>
      </c>
      <c r="F91" s="2" t="s">
        <v>58</v>
      </c>
      <c r="G91" s="2">
        <v>2</v>
      </c>
      <c r="H91" s="5"/>
      <c r="I91" s="6"/>
      <c r="J91" s="6">
        <v>14912.04</v>
      </c>
      <c r="K91" s="6">
        <v>3963.96</v>
      </c>
      <c r="L91" s="6">
        <v>18876</v>
      </c>
      <c r="M91" s="7" t="s">
        <v>223</v>
      </c>
      <c r="N91" s="2" t="s">
        <v>59</v>
      </c>
      <c r="O91" s="19" t="s">
        <v>187</v>
      </c>
      <c r="P91" s="4" t="s">
        <v>224</v>
      </c>
      <c r="Q91" s="10" t="s">
        <v>225</v>
      </c>
      <c r="R91" s="3">
        <v>44733</v>
      </c>
      <c r="S91" s="2">
        <v>45097</v>
      </c>
      <c r="T91" s="9">
        <f>DAYS360(R91,S91)</f>
        <v>359</v>
      </c>
      <c r="U91" s="21">
        <f>T91/30</f>
        <v>11.966666666666667</v>
      </c>
      <c r="V91" s="36"/>
    </row>
    <row r="92" spans="1:22" ht="47.45" customHeight="1" x14ac:dyDescent="0.25">
      <c r="A92" s="35">
        <v>91</v>
      </c>
      <c r="B92" s="4" t="s">
        <v>226</v>
      </c>
      <c r="C92" s="2" t="s">
        <v>62</v>
      </c>
      <c r="D92" s="3">
        <v>44627</v>
      </c>
      <c r="E92" s="3">
        <v>44627</v>
      </c>
      <c r="F92" s="2" t="s">
        <v>58</v>
      </c>
      <c r="G92" s="2">
        <v>2</v>
      </c>
      <c r="H92" s="5"/>
      <c r="I92" s="6"/>
      <c r="J92" s="6">
        <v>22368.06</v>
      </c>
      <c r="K92" s="6">
        <v>5945.94</v>
      </c>
      <c r="L92" s="6">
        <v>28314</v>
      </c>
      <c r="M92" s="7" t="s">
        <v>97</v>
      </c>
      <c r="N92" s="2" t="s">
        <v>59</v>
      </c>
      <c r="O92" s="19" t="s">
        <v>187</v>
      </c>
      <c r="P92" s="4" t="s">
        <v>227</v>
      </c>
      <c r="Q92" s="10" t="s">
        <v>228</v>
      </c>
      <c r="R92" s="3">
        <v>44722</v>
      </c>
      <c r="S92" s="2">
        <v>45086</v>
      </c>
      <c r="T92" s="9">
        <f>DAYS360(R92,S92)</f>
        <v>359</v>
      </c>
      <c r="U92" s="21">
        <f>T92/30</f>
        <v>11.966666666666667</v>
      </c>
      <c r="V92" s="36"/>
    </row>
    <row r="93" spans="1:22" ht="47.45" customHeight="1" x14ac:dyDescent="0.25">
      <c r="A93" s="35">
        <v>92</v>
      </c>
      <c r="B93" s="4" t="s">
        <v>240</v>
      </c>
      <c r="C93" s="2" t="s">
        <v>62</v>
      </c>
      <c r="D93" s="3">
        <v>44618</v>
      </c>
      <c r="E93" s="3">
        <v>44618</v>
      </c>
      <c r="F93" s="2" t="s">
        <v>58</v>
      </c>
      <c r="G93" s="2">
        <v>2</v>
      </c>
      <c r="H93" s="5"/>
      <c r="I93" s="6">
        <v>54460.15</v>
      </c>
      <c r="J93" s="6">
        <v>54460.15</v>
      </c>
      <c r="K93" s="6">
        <v>2178.4099999999962</v>
      </c>
      <c r="L93" s="6">
        <v>56638.559999999998</v>
      </c>
      <c r="M93" s="7" t="s">
        <v>241</v>
      </c>
      <c r="N93" s="2" t="s">
        <v>59</v>
      </c>
      <c r="O93" s="19" t="s">
        <v>186</v>
      </c>
      <c r="P93" s="4" t="s">
        <v>242</v>
      </c>
      <c r="Q93" s="10" t="s">
        <v>243</v>
      </c>
      <c r="R93" s="3">
        <f t="shared" ref="R93:R99" si="8">+E93</f>
        <v>44618</v>
      </c>
      <c r="S93" s="2">
        <v>44707</v>
      </c>
      <c r="T93" s="9">
        <f>DAYS360(R93,S93)</f>
        <v>90</v>
      </c>
      <c r="U93" s="21">
        <f>T93/30</f>
        <v>3</v>
      </c>
      <c r="V93" s="36"/>
    </row>
    <row r="94" spans="1:22" ht="47.45" customHeight="1" x14ac:dyDescent="0.25">
      <c r="A94" s="35">
        <v>93</v>
      </c>
      <c r="B94" s="4" t="s">
        <v>322</v>
      </c>
      <c r="C94" s="2" t="s">
        <v>62</v>
      </c>
      <c r="D94" s="3">
        <v>44615</v>
      </c>
      <c r="E94" s="3">
        <v>44615</v>
      </c>
      <c r="F94" s="2" t="s">
        <v>58</v>
      </c>
      <c r="G94" s="2">
        <v>2</v>
      </c>
      <c r="H94" s="5"/>
      <c r="I94" s="6">
        <v>14821</v>
      </c>
      <c r="J94" s="6">
        <v>14821</v>
      </c>
      <c r="K94" s="6">
        <v>3112.41</v>
      </c>
      <c r="L94" s="6">
        <v>17933.41</v>
      </c>
      <c r="M94" s="7" t="s">
        <v>323</v>
      </c>
      <c r="N94" s="2"/>
      <c r="O94" s="19" t="s">
        <v>319</v>
      </c>
      <c r="P94" s="4" t="s">
        <v>324</v>
      </c>
      <c r="Q94" s="10" t="s">
        <v>325</v>
      </c>
      <c r="R94" s="3">
        <f t="shared" si="8"/>
        <v>44615</v>
      </c>
      <c r="S94" s="2">
        <v>44827</v>
      </c>
      <c r="T94" s="9">
        <f>S94-R94</f>
        <v>212</v>
      </c>
      <c r="U94" s="21">
        <f>T94*12/360</f>
        <v>7.0666666666666664</v>
      </c>
      <c r="V94" s="36"/>
    </row>
    <row r="95" spans="1:22" ht="47.45" customHeight="1" x14ac:dyDescent="0.25">
      <c r="A95" s="35">
        <v>94</v>
      </c>
      <c r="B95" s="4" t="s">
        <v>326</v>
      </c>
      <c r="C95" s="2" t="s">
        <v>62</v>
      </c>
      <c r="D95" s="3">
        <v>44613</v>
      </c>
      <c r="E95" s="3">
        <v>44613</v>
      </c>
      <c r="F95" s="2" t="s">
        <v>58</v>
      </c>
      <c r="G95" s="2">
        <v>2</v>
      </c>
      <c r="H95" s="5"/>
      <c r="I95" s="6">
        <v>5000</v>
      </c>
      <c r="J95" s="6">
        <v>5000</v>
      </c>
      <c r="K95" s="6">
        <v>0</v>
      </c>
      <c r="L95" s="6">
        <v>5000</v>
      </c>
      <c r="M95" s="7" t="s">
        <v>327</v>
      </c>
      <c r="N95" s="2"/>
      <c r="O95" s="19" t="s">
        <v>319</v>
      </c>
      <c r="P95" s="4" t="s">
        <v>328</v>
      </c>
      <c r="Q95" s="10" t="s">
        <v>329</v>
      </c>
      <c r="R95" s="3">
        <f t="shared" si="8"/>
        <v>44613</v>
      </c>
      <c r="S95" s="2">
        <v>44825</v>
      </c>
      <c r="T95" s="9">
        <f>S95-R95</f>
        <v>212</v>
      </c>
      <c r="U95" s="21">
        <f>T95*12/360</f>
        <v>7.0666666666666664</v>
      </c>
      <c r="V95" s="36"/>
    </row>
    <row r="96" spans="1:22" ht="47.45" customHeight="1" x14ac:dyDescent="0.25">
      <c r="A96" s="35">
        <v>95</v>
      </c>
      <c r="B96" s="4" t="s">
        <v>317</v>
      </c>
      <c r="C96" s="2" t="s">
        <v>62</v>
      </c>
      <c r="D96" s="3">
        <v>44571</v>
      </c>
      <c r="E96" s="3">
        <v>44601</v>
      </c>
      <c r="F96" s="2" t="s">
        <v>58</v>
      </c>
      <c r="G96" s="2">
        <v>2</v>
      </c>
      <c r="H96" s="5"/>
      <c r="I96" s="6">
        <v>10500</v>
      </c>
      <c r="J96" s="6">
        <v>8200</v>
      </c>
      <c r="K96" s="6">
        <v>1722</v>
      </c>
      <c r="L96" s="6">
        <v>9922</v>
      </c>
      <c r="M96" s="7" t="s">
        <v>318</v>
      </c>
      <c r="N96" s="2"/>
      <c r="O96" s="19" t="s">
        <v>319</v>
      </c>
      <c r="P96" s="4" t="s">
        <v>320</v>
      </c>
      <c r="Q96" s="10" t="s">
        <v>321</v>
      </c>
      <c r="R96" s="3">
        <f t="shared" si="8"/>
        <v>44601</v>
      </c>
      <c r="S96" s="2">
        <v>44966</v>
      </c>
      <c r="T96" s="9">
        <f>S96-R96</f>
        <v>365</v>
      </c>
      <c r="U96" s="21">
        <f>T96*12/360</f>
        <v>12.166666666666666</v>
      </c>
      <c r="V96" s="36"/>
    </row>
    <row r="97" spans="1:22" ht="47.45" customHeight="1" x14ac:dyDescent="0.25">
      <c r="A97" s="35">
        <v>96</v>
      </c>
      <c r="B97" s="4" t="s">
        <v>215</v>
      </c>
      <c r="C97" s="2" t="s">
        <v>62</v>
      </c>
      <c r="D97" s="3">
        <v>44589</v>
      </c>
      <c r="E97" s="3">
        <v>44589</v>
      </c>
      <c r="F97" s="2" t="s">
        <v>58</v>
      </c>
      <c r="G97" s="2">
        <v>2</v>
      </c>
      <c r="H97" s="5"/>
      <c r="I97" s="6">
        <v>35000</v>
      </c>
      <c r="J97" s="6">
        <v>35000</v>
      </c>
      <c r="K97" s="6">
        <v>7350</v>
      </c>
      <c r="L97" s="6">
        <v>42350</v>
      </c>
      <c r="M97" s="7" t="s">
        <v>216</v>
      </c>
      <c r="N97" s="2" t="s">
        <v>59</v>
      </c>
      <c r="O97" s="19" t="s">
        <v>186</v>
      </c>
      <c r="P97" s="4" t="s">
        <v>217</v>
      </c>
      <c r="Q97" s="10" t="s">
        <v>69</v>
      </c>
      <c r="R97" s="3">
        <f t="shared" si="8"/>
        <v>44589</v>
      </c>
      <c r="S97" s="2">
        <v>44923</v>
      </c>
      <c r="T97" s="9">
        <f>DAYS360(R97,S97)</f>
        <v>330</v>
      </c>
      <c r="U97" s="21">
        <f>T97/30</f>
        <v>11</v>
      </c>
      <c r="V97" s="36"/>
    </row>
    <row r="98" spans="1:22" ht="47.45" customHeight="1" x14ac:dyDescent="0.25">
      <c r="A98" s="35">
        <v>97</v>
      </c>
      <c r="B98" s="4" t="s">
        <v>218</v>
      </c>
      <c r="C98" s="2" t="s">
        <v>62</v>
      </c>
      <c r="D98" s="3">
        <v>44589</v>
      </c>
      <c r="E98" s="3">
        <v>44589</v>
      </c>
      <c r="F98" s="2" t="s">
        <v>58</v>
      </c>
      <c r="G98" s="2">
        <v>2</v>
      </c>
      <c r="H98" s="5"/>
      <c r="I98" s="6">
        <v>50500</v>
      </c>
      <c r="J98" s="6">
        <v>50500</v>
      </c>
      <c r="K98" s="6">
        <v>0</v>
      </c>
      <c r="L98" s="6">
        <v>50500</v>
      </c>
      <c r="M98" s="7" t="s">
        <v>219</v>
      </c>
      <c r="N98" s="2" t="s">
        <v>59</v>
      </c>
      <c r="O98" s="19" t="s">
        <v>186</v>
      </c>
      <c r="P98" s="4" t="s">
        <v>220</v>
      </c>
      <c r="Q98" s="10" t="s">
        <v>221</v>
      </c>
      <c r="R98" s="3">
        <f t="shared" si="8"/>
        <v>44589</v>
      </c>
      <c r="S98" s="2">
        <v>44957</v>
      </c>
      <c r="T98" s="9">
        <f>DAYS360(R98,S98)</f>
        <v>363</v>
      </c>
      <c r="U98" s="21">
        <f>T98/30</f>
        <v>12.1</v>
      </c>
      <c r="V98" s="36"/>
    </row>
    <row r="99" spans="1:22" ht="45" x14ac:dyDescent="0.25">
      <c r="A99" s="35">
        <v>98</v>
      </c>
      <c r="B99" s="4" t="s">
        <v>232</v>
      </c>
      <c r="C99" s="2" t="s">
        <v>62</v>
      </c>
      <c r="D99" s="3">
        <v>44578</v>
      </c>
      <c r="E99" s="3">
        <v>44587</v>
      </c>
      <c r="F99" s="2" t="s">
        <v>58</v>
      </c>
      <c r="G99" s="2">
        <v>2</v>
      </c>
      <c r="H99" s="5"/>
      <c r="I99" s="6">
        <v>108335.17</v>
      </c>
      <c r="J99" s="6">
        <v>42000</v>
      </c>
      <c r="K99" s="6">
        <v>8820</v>
      </c>
      <c r="L99" s="6">
        <v>50820</v>
      </c>
      <c r="M99" s="7" t="s">
        <v>233</v>
      </c>
      <c r="N99" s="2" t="s">
        <v>59</v>
      </c>
      <c r="O99" s="19" t="s">
        <v>187</v>
      </c>
      <c r="P99" s="4" t="s">
        <v>234</v>
      </c>
      <c r="Q99" s="10" t="s">
        <v>235</v>
      </c>
      <c r="R99" s="3">
        <f t="shared" si="8"/>
        <v>44587</v>
      </c>
      <c r="S99" s="2">
        <v>45010</v>
      </c>
      <c r="T99" s="9">
        <f>DAYS360(R99,S99)</f>
        <v>419</v>
      </c>
      <c r="U99" s="21">
        <f>T99/30</f>
        <v>13.966666666666667</v>
      </c>
    </row>
    <row r="101" spans="1:22" x14ac:dyDescent="0.25">
      <c r="I101" s="1"/>
    </row>
    <row r="117" spans="13:13" x14ac:dyDescent="0.25">
      <c r="M117" s="1"/>
    </row>
  </sheetData>
  <autoFilter ref="A1:U53" xr:uid="{AF05B82E-8A13-4990-9251-4F61A9676C47}"/>
  <sortState xmlns:xlrd2="http://schemas.microsoft.com/office/spreadsheetml/2017/richdata2" ref="A6:U99">
    <sortCondition descending="1" ref="E6:E99"/>
  </sortState>
  <phoneticPr fontId="3"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8A092-DE1C-410C-9BB0-E6B768B02005}">
  <dimension ref="A1:J13"/>
  <sheetViews>
    <sheetView showGridLines="0" zoomScale="87" workbookViewId="0">
      <selection activeCell="F17" sqref="F17"/>
    </sheetView>
  </sheetViews>
  <sheetFormatPr baseColWidth="10" defaultColWidth="8.85546875" defaultRowHeight="12.75" x14ac:dyDescent="0.2"/>
  <cols>
    <col min="1" max="1" width="6.28515625" style="15" bestFit="1" customWidth="1"/>
    <col min="2" max="2" width="24.85546875" style="15" customWidth="1"/>
    <col min="3" max="3" width="66.5703125" style="15" customWidth="1"/>
    <col min="4" max="4" width="17.85546875" style="15" customWidth="1"/>
    <col min="5" max="5" width="16.28515625" style="15" customWidth="1"/>
    <col min="6" max="6" width="12.7109375" style="15" customWidth="1"/>
    <col min="7" max="7" width="26.28515625" style="22" customWidth="1"/>
    <col min="8" max="8" width="12" style="15" bestFit="1" customWidth="1"/>
    <col min="9" max="9" width="17" style="15" customWidth="1"/>
    <col min="10" max="10" width="23.140625" style="15" customWidth="1"/>
    <col min="11" max="16384" width="8.85546875" style="15"/>
  </cols>
  <sheetData>
    <row r="1" spans="1:10" ht="47.25" x14ac:dyDescent="0.2">
      <c r="A1" s="18" t="s">
        <v>0</v>
      </c>
      <c r="B1" s="18" t="s">
        <v>196</v>
      </c>
      <c r="C1" s="18" t="s">
        <v>12</v>
      </c>
      <c r="D1" s="18" t="s">
        <v>195</v>
      </c>
      <c r="E1" s="18" t="s">
        <v>194</v>
      </c>
      <c r="F1" s="18" t="s">
        <v>10</v>
      </c>
      <c r="G1" s="18" t="s">
        <v>193</v>
      </c>
      <c r="H1" s="18" t="s">
        <v>192</v>
      </c>
      <c r="I1" s="17" t="s">
        <v>191</v>
      </c>
    </row>
    <row r="2" spans="1:10" s="22" customFormat="1" ht="35.25" customHeight="1" x14ac:dyDescent="0.2">
      <c r="A2" s="16">
        <v>1</v>
      </c>
      <c r="B2" s="16" t="s">
        <v>197</v>
      </c>
      <c r="C2" s="31" t="s">
        <v>198</v>
      </c>
      <c r="D2" s="27">
        <v>2820000</v>
      </c>
      <c r="E2" s="27">
        <v>0</v>
      </c>
      <c r="F2" s="27">
        <v>0</v>
      </c>
      <c r="G2" s="16" t="s">
        <v>190</v>
      </c>
      <c r="H2" s="23" t="s">
        <v>189</v>
      </c>
      <c r="I2" s="28">
        <v>45120</v>
      </c>
    </row>
    <row r="3" spans="1:10" s="22" customFormat="1" ht="29.25" customHeight="1" x14ac:dyDescent="0.2">
      <c r="A3" s="16">
        <v>1</v>
      </c>
      <c r="B3" s="16" t="s">
        <v>201</v>
      </c>
      <c r="C3" s="31" t="s">
        <v>202</v>
      </c>
      <c r="D3" s="26">
        <v>0</v>
      </c>
      <c r="E3" s="27">
        <v>14000</v>
      </c>
      <c r="F3" s="27">
        <v>14000</v>
      </c>
      <c r="G3" s="16" t="s">
        <v>199</v>
      </c>
      <c r="H3" s="23" t="s">
        <v>200</v>
      </c>
      <c r="I3" s="28">
        <v>45189</v>
      </c>
    </row>
    <row r="4" spans="1:10" s="22" customFormat="1" ht="29.25" customHeight="1" x14ac:dyDescent="0.2">
      <c r="A4" s="16">
        <v>1</v>
      </c>
      <c r="B4" s="16" t="s">
        <v>205</v>
      </c>
      <c r="C4" s="31" t="s">
        <v>206</v>
      </c>
      <c r="D4" s="26">
        <v>0</v>
      </c>
      <c r="E4" s="27">
        <v>22500</v>
      </c>
      <c r="F4" s="27">
        <v>0</v>
      </c>
      <c r="G4" s="16" t="s">
        <v>203</v>
      </c>
      <c r="H4" s="23" t="s">
        <v>204</v>
      </c>
      <c r="I4" s="28">
        <v>45201</v>
      </c>
    </row>
    <row r="5" spans="1:10" s="30" customFormat="1" ht="29.25" customHeight="1" x14ac:dyDescent="0.25">
      <c r="A5" s="16">
        <v>1</v>
      </c>
      <c r="B5" s="16" t="s">
        <v>353</v>
      </c>
      <c r="C5" s="31" t="s">
        <v>354</v>
      </c>
      <c r="D5" s="27">
        <v>0</v>
      </c>
      <c r="E5" s="27">
        <v>40000</v>
      </c>
      <c r="F5" s="27">
        <v>0</v>
      </c>
      <c r="G5" s="16" t="s">
        <v>355</v>
      </c>
      <c r="H5" s="23" t="s">
        <v>356</v>
      </c>
      <c r="I5" s="28">
        <v>44862</v>
      </c>
      <c r="J5" s="22"/>
    </row>
    <row r="6" spans="1:10" s="30" customFormat="1" ht="29.25" customHeight="1" x14ac:dyDescent="0.25">
      <c r="A6" s="16">
        <v>2</v>
      </c>
      <c r="B6" s="16"/>
      <c r="C6" s="31" t="s">
        <v>357</v>
      </c>
      <c r="D6" s="27">
        <v>0</v>
      </c>
      <c r="E6" s="27">
        <v>0</v>
      </c>
      <c r="F6" s="27">
        <v>0</v>
      </c>
      <c r="G6" s="16" t="s">
        <v>358</v>
      </c>
      <c r="H6" s="23" t="s">
        <v>359</v>
      </c>
      <c r="I6" s="28">
        <v>44886</v>
      </c>
      <c r="J6" s="22"/>
    </row>
    <row r="7" spans="1:10" s="30" customFormat="1" ht="29.25" customHeight="1" x14ac:dyDescent="0.25">
      <c r="A7" s="16">
        <v>3</v>
      </c>
      <c r="B7" s="16" t="s">
        <v>360</v>
      </c>
      <c r="C7" s="31" t="s">
        <v>361</v>
      </c>
      <c r="D7" s="27">
        <v>0</v>
      </c>
      <c r="E7" s="27">
        <v>42495.35</v>
      </c>
      <c r="F7" s="27"/>
      <c r="G7" s="16" t="s">
        <v>362</v>
      </c>
      <c r="H7" s="23" t="s">
        <v>363</v>
      </c>
      <c r="I7" s="28">
        <v>44823</v>
      </c>
      <c r="J7" s="22"/>
    </row>
    <row r="8" spans="1:10" s="30" customFormat="1" ht="29.25" customHeight="1" x14ac:dyDescent="0.25">
      <c r="A8" s="16">
        <v>4</v>
      </c>
      <c r="B8" s="16" t="s">
        <v>364</v>
      </c>
      <c r="C8" s="31" t="s">
        <v>365</v>
      </c>
      <c r="D8" s="27">
        <v>0</v>
      </c>
      <c r="E8" s="27" t="s">
        <v>366</v>
      </c>
      <c r="F8" s="27">
        <v>0</v>
      </c>
      <c r="G8" s="16" t="s">
        <v>367</v>
      </c>
      <c r="H8" s="23" t="s">
        <v>368</v>
      </c>
      <c r="I8" s="28">
        <v>44706</v>
      </c>
      <c r="J8" s="22"/>
    </row>
    <row r="9" spans="1:10" s="30" customFormat="1" ht="29.25" customHeight="1" x14ac:dyDescent="0.25">
      <c r="A9" s="16">
        <v>5</v>
      </c>
      <c r="B9" s="16" t="s">
        <v>369</v>
      </c>
      <c r="C9" s="31" t="s">
        <v>370</v>
      </c>
      <c r="D9" s="27">
        <v>60000</v>
      </c>
      <c r="E9" s="27">
        <v>0</v>
      </c>
      <c r="F9" s="27">
        <v>0</v>
      </c>
      <c r="G9" s="16" t="s">
        <v>371</v>
      </c>
      <c r="H9" s="23" t="s">
        <v>372</v>
      </c>
      <c r="I9" s="28">
        <v>44876</v>
      </c>
      <c r="J9" s="22"/>
    </row>
    <row r="10" spans="1:10" s="30" customFormat="1" ht="29.25" customHeight="1" x14ac:dyDescent="0.25">
      <c r="A10" s="16">
        <v>6</v>
      </c>
      <c r="B10" s="16" t="s">
        <v>373</v>
      </c>
      <c r="C10" s="31" t="s">
        <v>374</v>
      </c>
      <c r="D10" s="27">
        <v>0</v>
      </c>
      <c r="E10" s="27">
        <v>67400</v>
      </c>
      <c r="F10" s="27">
        <v>0</v>
      </c>
      <c r="G10" s="16" t="s">
        <v>375</v>
      </c>
      <c r="H10" s="23" t="s">
        <v>376</v>
      </c>
      <c r="I10" s="28">
        <v>44879</v>
      </c>
      <c r="J10" s="22"/>
    </row>
    <row r="11" spans="1:10" s="30" customFormat="1" ht="29.25" customHeight="1" x14ac:dyDescent="0.25">
      <c r="A11" s="16">
        <v>7</v>
      </c>
      <c r="B11" s="16" t="s">
        <v>377</v>
      </c>
      <c r="C11" s="31" t="s">
        <v>378</v>
      </c>
      <c r="D11" s="27">
        <v>2820000</v>
      </c>
      <c r="E11" s="27">
        <v>0</v>
      </c>
      <c r="F11" s="27">
        <v>0</v>
      </c>
      <c r="G11" s="16" t="s">
        <v>190</v>
      </c>
      <c r="H11" s="23" t="s">
        <v>189</v>
      </c>
      <c r="I11" s="28">
        <v>44753</v>
      </c>
      <c r="J11" s="22"/>
    </row>
    <row r="12" spans="1:10" s="30" customFormat="1" ht="35.25" customHeight="1" x14ac:dyDescent="0.25">
      <c r="A12" s="16">
        <v>8</v>
      </c>
      <c r="B12" s="16" t="s">
        <v>379</v>
      </c>
      <c r="C12" s="31" t="s">
        <v>380</v>
      </c>
      <c r="D12" s="27">
        <v>0</v>
      </c>
      <c r="E12" s="27">
        <f>2500+3206.5+5178+400+4500</f>
        <v>15784.5</v>
      </c>
      <c r="F12" s="27">
        <v>0</v>
      </c>
      <c r="G12" s="16" t="s">
        <v>381</v>
      </c>
      <c r="H12" s="23" t="s">
        <v>382</v>
      </c>
      <c r="I12" s="28">
        <v>44657</v>
      </c>
      <c r="J12" s="22"/>
    </row>
    <row r="13" spans="1:10" ht="15" x14ac:dyDescent="0.2">
      <c r="H13" s="23"/>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C5744CF637A743BDB6FA24376EDDAD" ma:contentTypeVersion="12" ma:contentTypeDescription="Create a new document." ma:contentTypeScope="" ma:versionID="8581e29346bcac0e6a4866e50ad4a4d6">
  <xsd:schema xmlns:xsd="http://www.w3.org/2001/XMLSchema" xmlns:xs="http://www.w3.org/2001/XMLSchema" xmlns:p="http://schemas.microsoft.com/office/2006/metadata/properties" xmlns:ns2="703d93a6-4ef3-48e5-881f-301abdbe819d" xmlns:ns3="21597ede-fdc5-40ba-9438-137cce8cb437" targetNamespace="http://schemas.microsoft.com/office/2006/metadata/properties" ma:root="true" ma:fieldsID="3267cb4deefa68f2fe74bb6ea4843081" ns2:_="" ns3:_="">
    <xsd:import namespace="703d93a6-4ef3-48e5-881f-301abdbe819d"/>
    <xsd:import namespace="21597ede-fdc5-40ba-9438-137cce8cb43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3d93a6-4ef3-48e5-881f-301abdbe81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597ede-fdc5-40ba-9438-137cce8cb43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4bc084-4197-48c4-ac50-2e9a86c696d8}" ma:internalName="TaxCatchAll" ma:showField="CatchAllData" ma:web="21597ede-fdc5-40ba-9438-137cce8cb4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1597ede-fdc5-40ba-9438-137cce8cb437" xsi:nil="true"/>
    <lcf76f155ced4ddcb4097134ff3c332f xmlns="703d93a6-4ef3-48e5-881f-301abdbe81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E3E7D92-A982-430F-9864-7E1F88869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3d93a6-4ef3-48e5-881f-301abdbe819d"/>
    <ds:schemaRef ds:uri="21597ede-fdc5-40ba-9438-137cce8c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00C6B9-4D6F-4A2E-9DCE-17557B51EFF0}">
  <ds:schemaRefs>
    <ds:schemaRef ds:uri="http://schemas.microsoft.com/sharepoint/v3/contenttype/forms"/>
  </ds:schemaRefs>
</ds:datastoreItem>
</file>

<file path=customXml/itemProps3.xml><?xml version="1.0" encoding="utf-8"?>
<ds:datastoreItem xmlns:ds="http://schemas.openxmlformats.org/officeDocument/2006/customXml" ds:itemID="{6C2CF4D4-680B-4148-8BB2-9452EDC8A974}">
  <ds:schemaRefs>
    <ds:schemaRef ds:uri="http://schemas.microsoft.com/office/2006/metadata/properties"/>
    <ds:schemaRef ds:uri="http://schemas.microsoft.com/office/infopath/2007/PartnerControls"/>
    <ds:schemaRef ds:uri="21597ede-fdc5-40ba-9438-137cce8cb437"/>
    <ds:schemaRef ds:uri="703d93a6-4ef3-48e5-881f-301abdbe819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CONTRATOS</vt:lpstr>
      <vt:lpstr>CONVENIOS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Valor Herrador, Diego</dc:creator>
  <cp:lastModifiedBy>Mar Rodriguez Laso</cp:lastModifiedBy>
  <cp:lastPrinted>2024-05-03T08:57:21Z</cp:lastPrinted>
  <dcterms:created xsi:type="dcterms:W3CDTF">2024-02-15T10:10:28Z</dcterms:created>
  <dcterms:modified xsi:type="dcterms:W3CDTF">2024-11-05T12:04:00Z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2024-02-15T10:10:29Z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6878a603-235c-464d-9eee-ff2604d3ed6f</vt:lpwstr>
  </property>
  <property fmtid="{D5CDD505-2E9C-101B-9397-08002B2CF9AE}" pid="8" name="MSIP_Label_ea60d57e-af5b-4752-ac57-3e4f28ca11dc_ContentBits">
    <vt:lpwstr>0</vt:lpwstr>
  </property>
  <property fmtid="{D5CDD505-2E9C-101B-9397-08002B2CF9AE}" pid="9" name="ContentTypeId">
    <vt:lpwstr>0x01010011C5744CF637A743BDB6FA24376EDDAD</vt:lpwstr>
  </property>
  <property fmtid="{D5CDD505-2E9C-101B-9397-08002B2CF9AE}" pid="10" name="MediaServiceImageTags">
    <vt:lpwstr/>
  </property>
</Properties>
</file>